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16Y49NNI\"/>
    </mc:Choice>
  </mc:AlternateContent>
  <xr:revisionPtr revIDLastSave="0" documentId="13_ncr:1_{7E5F9134-FEC4-4DFF-A0BD-869B1489047F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prema izvorima finan." sheetId="11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rashoda'!$B$1:$K$92</definedName>
    <definedName name="_xlnm.Print_Area" localSheetId="0">SAŽETAK!$B$5:$K$31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" l="1"/>
  <c r="I23" i="3"/>
  <c r="G23" i="3"/>
  <c r="I24" i="3"/>
  <c r="G24" i="3"/>
  <c r="K13" i="3"/>
  <c r="K14" i="3"/>
  <c r="K15" i="3"/>
  <c r="K16" i="3"/>
  <c r="K19" i="3"/>
  <c r="K22" i="3"/>
  <c r="K25" i="3"/>
  <c r="K26" i="3"/>
  <c r="K27" i="3"/>
  <c r="K31" i="3"/>
  <c r="K34" i="3"/>
  <c r="K35" i="3"/>
  <c r="J13" i="3"/>
  <c r="J14" i="3"/>
  <c r="J15" i="3"/>
  <c r="J16" i="3"/>
  <c r="J19" i="3"/>
  <c r="J22" i="3"/>
  <c r="J25" i="3"/>
  <c r="J26" i="3"/>
  <c r="J27" i="3"/>
  <c r="J30" i="3"/>
  <c r="J31" i="3"/>
  <c r="J33" i="3"/>
  <c r="J34" i="3"/>
  <c r="J35" i="3"/>
  <c r="G21" i="11"/>
  <c r="F21" i="11"/>
  <c r="J54" i="3"/>
  <c r="J55" i="3"/>
  <c r="J57" i="3"/>
  <c r="J58" i="3"/>
  <c r="J59" i="3"/>
  <c r="J60" i="3"/>
  <c r="J61" i="3"/>
  <c r="J62" i="3"/>
  <c r="J64" i="3"/>
  <c r="J65" i="3"/>
  <c r="J66" i="3"/>
  <c r="J67" i="3"/>
  <c r="J68" i="3"/>
  <c r="J69" i="3"/>
  <c r="J70" i="3"/>
  <c r="J71" i="3"/>
  <c r="J72" i="3"/>
  <c r="J74" i="3"/>
  <c r="J75" i="3"/>
  <c r="J76" i="3"/>
  <c r="J77" i="3"/>
  <c r="J78" i="3"/>
  <c r="J81" i="3"/>
  <c r="J82" i="3"/>
  <c r="K88" i="3"/>
  <c r="G39" i="11"/>
  <c r="H37" i="3"/>
  <c r="I37" i="3"/>
  <c r="I36" i="3" s="1"/>
  <c r="G37" i="3"/>
  <c r="G36" i="3" s="1"/>
  <c r="K18" i="1"/>
  <c r="J18" i="1"/>
  <c r="G20" i="1"/>
  <c r="H39" i="1"/>
  <c r="I39" i="1"/>
  <c r="H90" i="3"/>
  <c r="H30" i="3"/>
  <c r="K30" i="3" s="1"/>
  <c r="H12" i="3"/>
  <c r="G44" i="7"/>
  <c r="G46" i="7"/>
  <c r="G52" i="7"/>
  <c r="G58" i="7"/>
  <c r="G65" i="7"/>
  <c r="G63" i="7" s="1"/>
  <c r="H36" i="3" l="1"/>
  <c r="J47" i="3"/>
  <c r="J48" i="3"/>
  <c r="J49" i="3"/>
  <c r="J52" i="3"/>
  <c r="J53" i="3"/>
  <c r="J85" i="3"/>
  <c r="J88" i="3"/>
  <c r="J91" i="3"/>
  <c r="J92" i="3"/>
  <c r="E18" i="11"/>
  <c r="I90" i="3"/>
  <c r="J90" i="3" s="1"/>
  <c r="I87" i="3"/>
  <c r="H86" i="3"/>
  <c r="G87" i="3"/>
  <c r="G86" i="3" s="1"/>
  <c r="I79" i="3"/>
  <c r="I80" i="3"/>
  <c r="I18" i="3"/>
  <c r="I21" i="3"/>
  <c r="I20" i="1"/>
  <c r="C34" i="11"/>
  <c r="G90" i="3"/>
  <c r="G84" i="3"/>
  <c r="J84" i="3" s="1"/>
  <c r="G80" i="3"/>
  <c r="G18" i="3"/>
  <c r="G17" i="3" s="1"/>
  <c r="J14" i="1"/>
  <c r="K14" i="1"/>
  <c r="K38" i="1"/>
  <c r="J38" i="1"/>
  <c r="G38" i="1"/>
  <c r="I20" i="3" l="1"/>
  <c r="J21" i="3"/>
  <c r="I86" i="3"/>
  <c r="K87" i="3"/>
  <c r="J80" i="3"/>
  <c r="K80" i="3"/>
  <c r="K24" i="3"/>
  <c r="J24" i="3"/>
  <c r="J87" i="3"/>
  <c r="K18" i="3"/>
  <c r="J18" i="3"/>
  <c r="G66" i="7"/>
  <c r="F46" i="7"/>
  <c r="F38" i="7"/>
  <c r="G13" i="7"/>
  <c r="G10" i="7"/>
  <c r="G83" i="3"/>
  <c r="H83" i="3"/>
  <c r="H17" i="3"/>
  <c r="I17" i="3"/>
  <c r="E34" i="11"/>
  <c r="G68" i="7"/>
  <c r="G56" i="7"/>
  <c r="G10" i="11"/>
  <c r="G9" i="11"/>
  <c r="G12" i="11"/>
  <c r="G14" i="11"/>
  <c r="G16" i="11"/>
  <c r="G18" i="11"/>
  <c r="G19" i="11"/>
  <c r="G26" i="11"/>
  <c r="G27" i="11"/>
  <c r="G29" i="11"/>
  <c r="G31" i="11"/>
  <c r="G33" i="11"/>
  <c r="G35" i="11"/>
  <c r="G36" i="11"/>
  <c r="F9" i="11"/>
  <c r="F10" i="11"/>
  <c r="F12" i="11"/>
  <c r="F14" i="11"/>
  <c r="F16" i="11"/>
  <c r="F18" i="11"/>
  <c r="F19" i="11"/>
  <c r="F26" i="11"/>
  <c r="F27" i="11"/>
  <c r="F29" i="11"/>
  <c r="F31" i="11"/>
  <c r="F33" i="11"/>
  <c r="F35" i="11"/>
  <c r="F36" i="11"/>
  <c r="D30" i="11"/>
  <c r="D8" i="11"/>
  <c r="K23" i="3" l="1"/>
  <c r="J23" i="3"/>
  <c r="K17" i="3"/>
  <c r="J17" i="3"/>
  <c r="K86" i="3"/>
  <c r="J86" i="3"/>
  <c r="H11" i="7"/>
  <c r="H12" i="7"/>
  <c r="H13" i="7"/>
  <c r="H14" i="7"/>
  <c r="H21" i="7"/>
  <c r="H22" i="7"/>
  <c r="H24" i="7"/>
  <c r="H39" i="7"/>
  <c r="H40" i="7"/>
  <c r="H42" i="7"/>
  <c r="H43" i="7"/>
  <c r="H46" i="7"/>
  <c r="H48" i="7"/>
  <c r="H49" i="7"/>
  <c r="H50" i="7"/>
  <c r="H51" i="7"/>
  <c r="H55" i="7"/>
  <c r="H57" i="7"/>
  <c r="H58" i="7"/>
  <c r="H59" i="7"/>
  <c r="H61" i="7"/>
  <c r="H62" i="7"/>
  <c r="H64" i="7"/>
  <c r="H65" i="7"/>
  <c r="H67" i="7"/>
  <c r="F66" i="7"/>
  <c r="H66" i="7" s="1"/>
  <c r="H63" i="7"/>
  <c r="H60" i="7"/>
  <c r="H56" i="7"/>
  <c r="H47" i="7"/>
  <c r="H44" i="7"/>
  <c r="G32" i="7"/>
  <c r="G28" i="7"/>
  <c r="F20" i="7"/>
  <c r="F16" i="7"/>
  <c r="F15" i="7" s="1"/>
  <c r="G16" i="7"/>
  <c r="F10" i="7"/>
  <c r="H10" i="7" s="1"/>
  <c r="G15" i="7" l="1"/>
  <c r="G9" i="7" s="1"/>
  <c r="H20" i="7"/>
  <c r="F9" i="7"/>
  <c r="H38" i="7"/>
  <c r="F37" i="7"/>
  <c r="F36" i="7" s="1"/>
  <c r="G7" i="8"/>
  <c r="G9" i="8"/>
  <c r="F7" i="8"/>
  <c r="F9" i="8"/>
  <c r="C6" i="8"/>
  <c r="E8" i="8"/>
  <c r="F8" i="8" s="1"/>
  <c r="D8" i="8"/>
  <c r="E6" i="8"/>
  <c r="D6" i="8"/>
  <c r="E8" i="11"/>
  <c r="E37" i="11"/>
  <c r="D37" i="11"/>
  <c r="C37" i="11"/>
  <c r="D34" i="11"/>
  <c r="E32" i="11"/>
  <c r="D32" i="11"/>
  <c r="C32" i="11"/>
  <c r="E30" i="11"/>
  <c r="E24" i="11" s="1"/>
  <c r="C30" i="11"/>
  <c r="E28" i="11"/>
  <c r="D28" i="11"/>
  <c r="C28" i="11"/>
  <c r="E25" i="11"/>
  <c r="D25" i="11"/>
  <c r="C25" i="11"/>
  <c r="E20" i="11"/>
  <c r="C20" i="11"/>
  <c r="D17" i="11"/>
  <c r="C17" i="11"/>
  <c r="E15" i="11"/>
  <c r="D15" i="11"/>
  <c r="C15" i="11"/>
  <c r="E13" i="11"/>
  <c r="D13" i="11"/>
  <c r="C13" i="11"/>
  <c r="E11" i="11"/>
  <c r="D11" i="11"/>
  <c r="C11" i="11"/>
  <c r="C8" i="11"/>
  <c r="F20" i="11" l="1"/>
  <c r="G20" i="11"/>
  <c r="C24" i="11"/>
  <c r="F8" i="11"/>
  <c r="D7" i="11"/>
  <c r="D24" i="11"/>
  <c r="G8" i="8"/>
  <c r="G6" i="8"/>
  <c r="F6" i="8"/>
  <c r="C7" i="11"/>
  <c r="F25" i="11"/>
  <c r="G25" i="11"/>
  <c r="F13" i="11"/>
  <c r="G13" i="11"/>
  <c r="G11" i="11"/>
  <c r="F11" i="11"/>
  <c r="G8" i="11"/>
  <c r="E7" i="11"/>
  <c r="G17" i="11"/>
  <c r="F17" i="11"/>
  <c r="F15" i="11"/>
  <c r="G15" i="11"/>
  <c r="F34" i="11"/>
  <c r="G34" i="11"/>
  <c r="F32" i="11"/>
  <c r="G32" i="11"/>
  <c r="G30" i="11"/>
  <c r="F30" i="11"/>
  <c r="G28" i="11"/>
  <c r="F28" i="11"/>
  <c r="H19" i="7"/>
  <c r="H9" i="7"/>
  <c r="G37" i="7"/>
  <c r="G24" i="11" l="1"/>
  <c r="F24" i="11"/>
  <c r="G36" i="7"/>
  <c r="G8" i="7" s="1"/>
  <c r="H37" i="7"/>
  <c r="G89" i="3"/>
  <c r="G79" i="3"/>
  <c r="J79" i="3" s="1"/>
  <c r="G73" i="3"/>
  <c r="G63" i="3"/>
  <c r="G56" i="3"/>
  <c r="G51" i="3"/>
  <c r="G46" i="3"/>
  <c r="G32" i="3"/>
  <c r="G29" i="3"/>
  <c r="G20" i="3"/>
  <c r="J20" i="3" s="1"/>
  <c r="G12" i="3"/>
  <c r="K47" i="3"/>
  <c r="K48" i="3"/>
  <c r="K49" i="3"/>
  <c r="K52" i="3"/>
  <c r="K53" i="3"/>
  <c r="K54" i="3"/>
  <c r="K57" i="3"/>
  <c r="K58" i="3"/>
  <c r="K59" i="3"/>
  <c r="K60" i="3"/>
  <c r="K61" i="3"/>
  <c r="K62" i="3"/>
  <c r="K64" i="3"/>
  <c r="K65" i="3"/>
  <c r="K67" i="3"/>
  <c r="K68" i="3"/>
  <c r="K69" i="3"/>
  <c r="K70" i="3"/>
  <c r="K71" i="3"/>
  <c r="K72" i="3"/>
  <c r="K74" i="3"/>
  <c r="K75" i="3"/>
  <c r="K76" i="3"/>
  <c r="K77" i="3"/>
  <c r="K78" i="3"/>
  <c r="K81" i="3"/>
  <c r="K84" i="3"/>
  <c r="K85" i="3"/>
  <c r="K91" i="3"/>
  <c r="K92" i="3"/>
  <c r="I83" i="3"/>
  <c r="J83" i="3" s="1"/>
  <c r="I46" i="3"/>
  <c r="I89" i="3"/>
  <c r="J89" i="3" s="1"/>
  <c r="I73" i="3"/>
  <c r="I63" i="3"/>
  <c r="I56" i="3"/>
  <c r="I51" i="3"/>
  <c r="I32" i="3"/>
  <c r="I12" i="3"/>
  <c r="I29" i="3"/>
  <c r="H89" i="3"/>
  <c r="H79" i="3"/>
  <c r="H73" i="3"/>
  <c r="H56" i="3"/>
  <c r="H63" i="3"/>
  <c r="H51" i="3"/>
  <c r="J46" i="3" l="1"/>
  <c r="I28" i="3"/>
  <c r="K29" i="3"/>
  <c r="J29" i="3"/>
  <c r="K12" i="3"/>
  <c r="J12" i="3"/>
  <c r="J32" i="3"/>
  <c r="J51" i="3"/>
  <c r="J56" i="3"/>
  <c r="J63" i="3"/>
  <c r="J73" i="3"/>
  <c r="I11" i="3"/>
  <c r="K79" i="3"/>
  <c r="K83" i="3"/>
  <c r="K73" i="3"/>
  <c r="K56" i="3"/>
  <c r="K51" i="3"/>
  <c r="K89" i="3"/>
  <c r="G50" i="3"/>
  <c r="G45" i="3" s="1"/>
  <c r="G44" i="3" s="1"/>
  <c r="J44" i="3" s="1"/>
  <c r="K90" i="3"/>
  <c r="H50" i="3"/>
  <c r="K63" i="3"/>
  <c r="H36" i="7"/>
  <c r="H8" i="7"/>
  <c r="G28" i="3"/>
  <c r="G11" i="3" s="1"/>
  <c r="I50" i="3"/>
  <c r="H46" i="3"/>
  <c r="H21" i="3"/>
  <c r="K21" i="3" s="1"/>
  <c r="H28" i="3"/>
  <c r="H33" i="3"/>
  <c r="K33" i="3" s="1"/>
  <c r="J50" i="3" l="1"/>
  <c r="K28" i="3"/>
  <c r="J28" i="3"/>
  <c r="I10" i="3"/>
  <c r="J11" i="3"/>
  <c r="I45" i="3"/>
  <c r="J45" i="3" s="1"/>
  <c r="G10" i="3"/>
  <c r="H20" i="3"/>
  <c r="K20" i="3" s="1"/>
  <c r="H45" i="3"/>
  <c r="K46" i="3"/>
  <c r="K50" i="3"/>
  <c r="H32" i="3"/>
  <c r="K32" i="3" s="1"/>
  <c r="J10" i="3" l="1"/>
  <c r="H11" i="3"/>
  <c r="H44" i="3"/>
  <c r="K44" i="3" s="1"/>
  <c r="K45" i="3"/>
  <c r="K17" i="1"/>
  <c r="J15" i="1"/>
  <c r="H10" i="3" l="1"/>
  <c r="K11" i="3"/>
  <c r="K10" i="3"/>
  <c r="J17" i="1"/>
  <c r="H16" i="1" l="1"/>
  <c r="H19" i="1" l="1"/>
  <c r="H20" i="1" s="1"/>
  <c r="I16" i="1"/>
  <c r="K16" i="1" s="1"/>
  <c r="I19" i="1"/>
  <c r="G19" i="1"/>
  <c r="G16" i="1"/>
  <c r="K19" i="1" l="1"/>
  <c r="J16" i="1"/>
  <c r="J19" i="1"/>
</calcChain>
</file>

<file path=xl/sharedStrings.xml><?xml version="1.0" encoding="utf-8"?>
<sst xmlns="http://schemas.openxmlformats.org/spreadsheetml/2006/main" count="355" uniqueCount="225">
  <si>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</si>
  <si>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</si>
  <si>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</si>
  <si>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</si>
  <si>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</si>
  <si>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</si>
  <si>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</si>
  <si>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</si>
  <si>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</si>
  <si>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</si>
  <si>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</si>
  <si>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</si>
  <si>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</si>
  <si>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</si>
  <si>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</si>
  <si>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</si>
  <si>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</si>
  <si>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</si>
  <si>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</si>
  <si>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</si>
  <si>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</si>
  <si>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</si>
  <si>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</si>
  <si>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</si>
  <si>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</si>
  <si>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</si>
  <si>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</si>
  <si>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</si>
  <si>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</si>
  <si>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</si>
  <si>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</si>
  <si>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</si>
  <si>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</si>
  <si>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</si>
  <si>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</si>
  <si>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</si>
  <si>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</si>
  <si>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</si>
  <si>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</si>
  <si>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</si>
  <si>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</si>
  <si>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</si>
  <si>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</si>
  <si>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</si>
  <si>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</si>
  <si>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</si>
  <si>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</si>
  <si>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</si>
  <si>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donacije</t>
  </si>
  <si>
    <t>Tekuće pomoći iz proraćuna koji im nije nadležan</t>
  </si>
  <si>
    <t>Kapitalne pomoći iz proraćuna koji im nije nadležan</t>
  </si>
  <si>
    <t>Prihodi od pruženih usluga</t>
  </si>
  <si>
    <t>Rashodi za materijal i energiju</t>
  </si>
  <si>
    <t>Rashodi za usluge</t>
  </si>
  <si>
    <t>Ostali nespomenuti rashodi</t>
  </si>
  <si>
    <t>Financijski rashodi</t>
  </si>
  <si>
    <t>Ostale naknade građanima i kućanstvima</t>
  </si>
  <si>
    <t>Rashodi za nabavu dugotrajne imovine</t>
  </si>
  <si>
    <t>Postrojenja i oprema</t>
  </si>
  <si>
    <t xml:space="preserve">Knjige </t>
  </si>
  <si>
    <t>5=4/2*100</t>
  </si>
  <si>
    <t>6=4/3*100</t>
  </si>
  <si>
    <t xml:space="preserve">OSTVARENJE/ IZVRŠENJE 
2023. </t>
  </si>
  <si>
    <t>Osnovna škola Oroslavje</t>
  </si>
  <si>
    <t>Doprinosi</t>
  </si>
  <si>
    <t>Naknade za prijevoz</t>
  </si>
  <si>
    <t>Stručno usavršavanje zaposlenika</t>
  </si>
  <si>
    <t>Uredski materijal i ostali mat.rashodi</t>
  </si>
  <si>
    <t>Materijal i sirovine</t>
  </si>
  <si>
    <t>Ostale nak.troškova zaposlen.</t>
  </si>
  <si>
    <t>Energija</t>
  </si>
  <si>
    <t>Materijal i dijelovi za tek.i inv.održavanje</t>
  </si>
  <si>
    <t>Sitni inventar i auto gume</t>
  </si>
  <si>
    <t>Službena, radna i zaštitna odjeća i obuća</t>
  </si>
  <si>
    <t>Usluge telefona, pošte i prijevoza</t>
  </si>
  <si>
    <t>Usluge tekućeg i investicijskog održ.</t>
  </si>
  <si>
    <t>Usluge promidžbe i informiranja</t>
  </si>
  <si>
    <t>Komunalne usluge</t>
  </si>
  <si>
    <t>Zakup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</si>
  <si>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</si>
  <si>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</si>
  <si>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</si>
  <si>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</si>
  <si>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</si>
  <si>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</si>
  <si>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Članarina</t>
  </si>
  <si>
    <t>Bankarske usluge i usluge pl.prometa</t>
  </si>
  <si>
    <t>Kamate</t>
  </si>
  <si>
    <t>Ostali nespomenuti rashodi poslovanja</t>
  </si>
  <si>
    <t>Kamate na oročena sredstva i depozite po viđenju</t>
  </si>
  <si>
    <t>Prihodi o financijske imovine</t>
  </si>
  <si>
    <t xml:space="preserve">Prihodi od imovine </t>
  </si>
  <si>
    <t>Ostali nespomenuti prihodi</t>
  </si>
  <si>
    <t>Prihodi po posebnim propisima</t>
  </si>
  <si>
    <t>Prihodi po posebnim propisimai naknada</t>
  </si>
  <si>
    <t>Prihodi od nadležnog proračuna</t>
  </si>
  <si>
    <t>Prihodi od nadležnog proračuna za financ.redovne djelatnosti</t>
  </si>
  <si>
    <t>Prihodi iz nadležnog proračuna za financ.rashoda poslovanja</t>
  </si>
  <si>
    <t>Prihodi iz nadležnog proračuna za nabavu nefinancijske imovine</t>
  </si>
  <si>
    <t>Ostale naknade građanima i kućanstvima iz proračuna</t>
  </si>
  <si>
    <t>5=3/2*100</t>
  </si>
  <si>
    <t xml:space="preserve">  1.3. Decentralizacija</t>
  </si>
  <si>
    <t xml:space="preserve">  1.1. Županija ostalo</t>
  </si>
  <si>
    <t>3 Vlastiti prihodi</t>
  </si>
  <si>
    <t>3.1.1 Vlastiti prihodi PK</t>
  </si>
  <si>
    <t>4 Prihodi za posebne namjene</t>
  </si>
  <si>
    <t>4.3.1 Posebne namjene</t>
  </si>
  <si>
    <t>5 Pomoći</t>
  </si>
  <si>
    <t>5.2.1 Ministarstvo</t>
  </si>
  <si>
    <t>5.4.1 JLS</t>
  </si>
  <si>
    <t>7 Prihodi od prodaje nefinancijske imovine</t>
  </si>
  <si>
    <t>7.1. Prihodi od prodaje
 nefinancijske imovine</t>
  </si>
  <si>
    <t>9 Višak/manjak prihoda</t>
  </si>
  <si>
    <t>09 Obrazovanje</t>
  </si>
  <si>
    <t>091 Predškolsko i osnovno obrazovanje</t>
  </si>
  <si>
    <t>096 Dodatne usluge u obrazovanju</t>
  </si>
  <si>
    <t>5=/2*100</t>
  </si>
  <si>
    <t>PROGRAM J01</t>
  </si>
  <si>
    <t>OBRAZOVANJE</t>
  </si>
  <si>
    <t>PROGRAM 1000</t>
  </si>
  <si>
    <t>OSNOVNO OBRAZOVANJE - ZAKONSKI STANDARD</t>
  </si>
  <si>
    <t>Aktivnost A102000</t>
  </si>
  <si>
    <t>Redovni poslovi ustanova osnovnog obrazovanja</t>
  </si>
  <si>
    <t>Izvor financiranja 1.3.</t>
  </si>
  <si>
    <t>Decentralizacija</t>
  </si>
  <si>
    <t>Aktivnost T103000</t>
  </si>
  <si>
    <t>Oprema, informat., nabava pomagala OŠ</t>
  </si>
  <si>
    <t>Rashodi za nabavu proizvedene dugotrajne imovine</t>
  </si>
  <si>
    <t>PROGRAM 1003</t>
  </si>
  <si>
    <t>DOPUNSKI NASTAVNI I VANNASTAVNI PROGRAM ŠKOLA I OBRAZ.INSTIT.</t>
  </si>
  <si>
    <t>Dopunski nastavni i vannastavni program škola i obrazovnih instit.</t>
  </si>
  <si>
    <t>Izvor financiranja 1.1.</t>
  </si>
  <si>
    <t>Opći prihodi i primici-izvorna KZŽ</t>
  </si>
  <si>
    <t xml:space="preserve">Rashodi za zaposlene </t>
  </si>
  <si>
    <t>Rashodi za nabavu dug. imovine</t>
  </si>
  <si>
    <t>Rashodi za nabavu dug.imovine</t>
  </si>
  <si>
    <t>Aktivnost A102006</t>
  </si>
  <si>
    <t>Program Građanskog odgoja u školi</t>
  </si>
  <si>
    <t>Opći prihodi i primici-dod.sredstva KZŽ</t>
  </si>
  <si>
    <t>Dopunska sred. za mat. rashode i opremu škole  e-Tehničar</t>
  </si>
  <si>
    <t>Opći prihodi i primici</t>
  </si>
  <si>
    <t>Aktivnost A102001</t>
  </si>
  <si>
    <t>Financiranje - ostali rashodi OŠ</t>
  </si>
  <si>
    <t>Izvor financiranja 2.1.1</t>
  </si>
  <si>
    <t>Donacije PK</t>
  </si>
  <si>
    <t>Rashod za nabavu nefinancijske imovine</t>
  </si>
  <si>
    <t>Izvor financiranja 3.1.1.</t>
  </si>
  <si>
    <t>Vlastiti prihodi</t>
  </si>
  <si>
    <t>Izvor financiranja 4.3.1</t>
  </si>
  <si>
    <t>Posebne namjene</t>
  </si>
  <si>
    <t>Izvor financiranja 5.2.1</t>
  </si>
  <si>
    <t>Ministarstvo</t>
  </si>
  <si>
    <t xml:space="preserve">Naknade građanima i kućanstvima na temelju osiguranja i druge naknade </t>
  </si>
  <si>
    <t>Izvor financiranja 5.4.1</t>
  </si>
  <si>
    <t>JLS</t>
  </si>
  <si>
    <t>Izvor financiranja 7.1.1</t>
  </si>
  <si>
    <t>Prihod od prodaje nefinancijske imovine</t>
  </si>
  <si>
    <t>II. POSEBNI DIO GODIŠNJEG IZVJEŠTAJA O IZVRŠENJU FINANCIJSKOG PLANA</t>
  </si>
  <si>
    <t>4 (3/2*100)</t>
  </si>
  <si>
    <t>IZVJEŠTAJ PO PROGRAMSKOJ KLASIFIKACIJI</t>
  </si>
  <si>
    <t>Naknade i pristojbe</t>
  </si>
  <si>
    <t>IZVRŠENJE FINANCIJSKOG PLANA OSNOVNE ŠKOLE OROSLAVJE
ZA 2024. GODINU</t>
  </si>
  <si>
    <t xml:space="preserve">OSTVARENJE/IZVRŠENJE 
prethodne godine - 2023. </t>
  </si>
  <si>
    <t>IZVORNI PLAN ILI REBALANS 2024.*</t>
  </si>
  <si>
    <t xml:space="preserve">OSTVARENJE/IZVRŠENJE 
tekuće godine - 2024. </t>
  </si>
  <si>
    <t xml:space="preserve">OSTVARENJE/ IZVRŠENJE 
2023. godine </t>
  </si>
  <si>
    <t>OSTVARENJE/ IZVRŠENJE 
2024. godine</t>
  </si>
  <si>
    <t xml:space="preserve">OSTVARENJE/ IZVRŠENJE 
2024. </t>
  </si>
  <si>
    <t>OSTVARENJE/IZVRŠENJE 2023.</t>
  </si>
  <si>
    <t>IZVORNI PLAN/REBALANS 2024.</t>
  </si>
  <si>
    <t>OSTVARENJE/ IZVRŠENJE 2024.</t>
  </si>
  <si>
    <t>OSTVARENJE/ IZVRŠENJE 
2023.</t>
  </si>
  <si>
    <t>IZVORNI PLAN ILI REBALANS 2024.</t>
  </si>
  <si>
    <t>OSTVARENJE /IZVRŠENJE 2024.</t>
  </si>
  <si>
    <t>OSTVARENJE/IZVRŠENJE 
tekuće godine - 2024.</t>
  </si>
  <si>
    <t>OSTVARENJE/IZVRŠENJE 
prethodne godine 2023.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</si>
  <si>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</si>
  <si>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</si>
  <si>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</si>
  <si>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</si>
  <si>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</si>
  <si>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5= 4/2</t>
  </si>
  <si>
    <t>6 = 4/3</t>
  </si>
  <si>
    <t>Pomoći proračunskim korisnicima iz proračuna koji im 
nije nadležan</t>
  </si>
  <si>
    <t>Donacije od pravnih i fizičkih osoba izvan općeg 
proračuna</t>
  </si>
  <si>
    <t xml:space="preserve">Višak pihoda </t>
  </si>
  <si>
    <t>Manjak prihoda</t>
  </si>
  <si>
    <t>Rezultat poslovanja</t>
  </si>
  <si>
    <t>Višak/manjak prihoda</t>
  </si>
  <si>
    <t>6 Donacije</t>
  </si>
  <si>
    <t>6.2.1 Donacija PK</t>
  </si>
  <si>
    <t>Preneseni višak prihoda od prodaje nef.imovine</t>
  </si>
  <si>
    <t>PRENESENI VIŠAK PRIHODA</t>
  </si>
  <si>
    <t>Ostali financijski rashodi</t>
  </si>
  <si>
    <t>Ostali rashodi</t>
  </si>
  <si>
    <t>Ostale tekuće donacije u naravi</t>
  </si>
  <si>
    <t>Bonus za uspješan rad</t>
  </si>
  <si>
    <t>_31</t>
  </si>
  <si>
    <t>KLASA: 400-02/25-01/02</t>
  </si>
  <si>
    <t>URBROJ: 2140-75-01-25-1</t>
  </si>
  <si>
    <t>Oroslavje,  28.3.2025.</t>
  </si>
  <si>
    <t>Ravnatelj: Krešimir Hamer, dipl.ing.</t>
  </si>
  <si>
    <t xml:space="preserve">OSTVARENJE/IZVRŠENJE 
N-1. </t>
  </si>
  <si>
    <t>IZVORNI PLAN ILI REBALANS N.*</t>
  </si>
  <si>
    <t>TEKUĆI PLAN N.*</t>
  </si>
  <si>
    <t xml:space="preserve">OSTVARENJE/IZVRŠENJE 
N. </t>
  </si>
  <si>
    <t>6=5/2*100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</si>
  <si>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</si>
  <si>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</si>
  <si>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</si>
  <si>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</si>
  <si>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</si>
  <si>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</si>
  <si>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</si>
  <si>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</si>
  <si>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</si>
  <si>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</si>
  <si>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…</t>
  </si>
  <si>
    <t>OSTVARENJE/IZVRŠENJE 
N-1.</t>
  </si>
  <si>
    <t>11 Opći prihodi i primici</t>
  </si>
  <si>
    <t>12 Sredstva učešća za pomoći</t>
  </si>
  <si>
    <t>2 Doprinosi</t>
  </si>
  <si>
    <t>21 Doprinosi za mirovinsko osiguranje</t>
  </si>
  <si>
    <t>31 Vlastiti prihodi</t>
  </si>
  <si>
    <t xml:space="preserve">                Osnovna škola Oroslavje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</si>
</sst>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;[Red]0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8" fillId="0" borderId="0"/>
    <xf numFmtId="0" fontId="28" fillId="0" borderId="0"/>
  </cellStyleXfs>
  <cellXfs count="23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3" xfId="0" applyFont="1" applyFill="1" applyBorder="1" applyAlignment="1">
      <alignment wrapText="1"/>
    </xf>
    <xf numFmtId="3" fontId="5" fillId="3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164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3" fontId="10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14" fontId="9" fillId="2" borderId="3" xfId="0" quotePrefix="1" applyNumberFormat="1" applyFont="1" applyFill="1" applyBorder="1" applyAlignment="1">
      <alignment horizontal="left" vertical="center" wrapText="1"/>
    </xf>
    <xf numFmtId="14" fontId="10" fillId="2" borderId="3" xfId="0" quotePrefix="1" applyNumberFormat="1" applyFont="1" applyFill="1" applyBorder="1" applyAlignment="1">
      <alignment horizontal="left" vertical="center" wrapText="1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 applyAlignment="1">
      <alignment vertical="top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center" vertical="center" wrapText="1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3" fontId="17" fillId="0" borderId="0" xfId="0" applyNumberFormat="1" applyFont="1"/>
    <xf numFmtId="3" fontId="10" fillId="2" borderId="4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>
      <alignment horizontal="right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4" fontId="9" fillId="0" borderId="3" xfId="0" applyNumberFormat="1" applyFont="1" applyFill="1" applyBorder="1" applyAlignment="1" applyProtection="1">
      <alignment horizontal="left" vertical="center" wrapText="1"/>
    </xf>
    <xf numFmtId="3" fontId="9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1" fontId="18" fillId="3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right"/>
    </xf>
    <xf numFmtId="1" fontId="22" fillId="0" borderId="3" xfId="0" applyNumberFormat="1" applyFont="1" applyBorder="1"/>
    <xf numFmtId="3" fontId="18" fillId="2" borderId="3" xfId="0" applyNumberFormat="1" applyFont="1" applyFill="1" applyBorder="1"/>
    <xf numFmtId="3" fontId="18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3" xfId="0" applyFont="1" applyBorder="1"/>
    <xf numFmtId="3" fontId="24" fillId="2" borderId="3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2" fontId="22" fillId="0" borderId="3" xfId="0" applyNumberFormat="1" applyFont="1" applyBorder="1"/>
    <xf numFmtId="0" fontId="23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1" fontId="23" fillId="0" borderId="0" xfId="0" applyNumberFormat="1" applyFont="1" applyAlignment="1">
      <alignment vertical="top" wrapText="1"/>
    </xf>
    <xf numFmtId="0" fontId="7" fillId="0" borderId="0" xfId="0" applyFont="1"/>
    <xf numFmtId="1" fontId="22" fillId="0" borderId="0" xfId="0" applyNumberFormat="1" applyFont="1"/>
    <xf numFmtId="0" fontId="10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65" fontId="26" fillId="0" borderId="3" xfId="0" applyNumberFormat="1" applyFont="1" applyBorder="1"/>
    <xf numFmtId="3" fontId="17" fillId="0" borderId="3" xfId="0" applyNumberFormat="1" applyFont="1" applyBorder="1"/>
    <xf numFmtId="0" fontId="17" fillId="0" borderId="6" xfId="0" applyFont="1" applyBorder="1"/>
    <xf numFmtId="3" fontId="8" fillId="0" borderId="3" xfId="0" applyNumberFormat="1" applyFont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8" fillId="0" borderId="3" xfId="0" applyNumberFormat="1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12" fillId="0" borderId="0" xfId="0" applyFont="1" applyAlignment="1">
      <alignment horizontal="left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30" fillId="0" borderId="0" xfId="2" applyFont="1" applyAlignment="1">
      <alignment wrapText="1"/>
    </xf>
    <xf numFmtId="0" fontId="32" fillId="0" borderId="3" xfId="3" quotePrefix="1" applyFont="1" applyBorder="1" applyAlignment="1">
      <alignment horizontal="center" vertical="center" wrapText="1"/>
    </xf>
    <xf numFmtId="0" fontId="32" fillId="2" borderId="3" xfId="3" applyFont="1" applyFill="1" applyBorder="1" applyAlignment="1">
      <alignment horizontal="center" vertical="center" wrapText="1"/>
    </xf>
    <xf numFmtId="3" fontId="33" fillId="4" borderId="1" xfId="2" quotePrefix="1" applyNumberFormat="1" applyFont="1" applyFill="1" applyBorder="1" applyAlignment="1">
      <alignment horizontal="right"/>
    </xf>
    <xf numFmtId="3" fontId="33" fillId="4" borderId="3" xfId="2" applyNumberFormat="1" applyFont="1" applyFill="1" applyBorder="1" applyAlignment="1">
      <alignment horizontal="right" wrapText="1"/>
    </xf>
    <xf numFmtId="3" fontId="33" fillId="3" borderId="1" xfId="2" quotePrefix="1" applyNumberFormat="1" applyFont="1" applyFill="1" applyBorder="1" applyAlignment="1">
      <alignment horizontal="right"/>
    </xf>
    <xf numFmtId="3" fontId="33" fillId="3" borderId="3" xfId="2" quotePrefix="1" applyNumberFormat="1" applyFont="1" applyFill="1" applyBorder="1" applyAlignment="1">
      <alignment horizontal="right"/>
    </xf>
    <xf numFmtId="1" fontId="22" fillId="0" borderId="0" xfId="0" applyNumberFormat="1" applyFont="1" applyBorder="1"/>
    <xf numFmtId="0" fontId="22" fillId="0" borderId="3" xfId="0" applyFont="1" applyBorder="1"/>
    <xf numFmtId="0" fontId="23" fillId="0" borderId="3" xfId="0" applyFont="1" applyBorder="1"/>
    <xf numFmtId="0" fontId="22" fillId="0" borderId="0" xfId="0" applyFont="1" applyBorder="1"/>
    <xf numFmtId="0" fontId="7" fillId="0" borderId="0" xfId="0" applyFont="1" applyBorder="1"/>
    <xf numFmtId="3" fontId="7" fillId="0" borderId="3" xfId="0" applyNumberFormat="1" applyFont="1" applyBorder="1"/>
    <xf numFmtId="3" fontId="10" fillId="0" borderId="3" xfId="0" applyNumberFormat="1" applyFont="1" applyFill="1" applyBorder="1" applyAlignment="1" applyProtection="1">
      <alignment horizontal="center" vertical="center" wrapText="1"/>
    </xf>
    <xf numFmtId="3" fontId="22" fillId="0" borderId="0" xfId="0" applyNumberFormat="1" applyFont="1"/>
    <xf numFmtId="3" fontId="23" fillId="0" borderId="3" xfId="0" applyNumberFormat="1" applyFont="1" applyBorder="1"/>
    <xf numFmtId="3" fontId="22" fillId="0" borderId="3" xfId="0" applyNumberFormat="1" applyFont="1" applyBorder="1"/>
    <xf numFmtId="0" fontId="6" fillId="3" borderId="4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35" fillId="0" borderId="0" xfId="0" applyFont="1"/>
    <xf numFmtId="0" fontId="29" fillId="0" borderId="0" xfId="2" applyFont="1" applyAlignment="1">
      <alignment horizontal="center" vertical="center" wrapText="1"/>
    </xf>
    <xf numFmtId="0" fontId="30" fillId="0" borderId="0" xfId="2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27" fillId="0" borderId="0" xfId="0" applyFont="1" applyAlignment="1">
      <alignment horizontal="justify" vertical="center"/>
    </xf>
    <xf numFmtId="0" fontId="12" fillId="0" borderId="0" xfId="0" applyFont="1" applyAlignment="1"/>
    <xf numFmtId="0" fontId="0" fillId="0" borderId="0" xfId="0" applyAlignment="1"/>
    <xf numFmtId="0" fontId="31" fillId="0" borderId="1" xfId="2" quotePrefix="1" applyFont="1" applyBorder="1" applyAlignment="1">
      <alignment horizontal="center" vertical="center" wrapText="1"/>
    </xf>
    <xf numFmtId="0" fontId="31" fillId="0" borderId="2" xfId="2" quotePrefix="1" applyFont="1" applyBorder="1" applyAlignment="1">
      <alignment horizontal="center" vertical="center" wrapText="1"/>
    </xf>
    <xf numFmtId="0" fontId="31" fillId="0" borderId="4" xfId="2" quotePrefix="1" applyFont="1" applyBorder="1" applyAlignment="1">
      <alignment horizontal="center" vertical="center" wrapText="1"/>
    </xf>
    <xf numFmtId="0" fontId="32" fillId="0" borderId="3" xfId="3" quotePrefix="1" applyFont="1" applyBorder="1" applyAlignment="1">
      <alignment horizontal="center" vertical="center" wrapText="1"/>
    </xf>
    <xf numFmtId="0" fontId="33" fillId="4" borderId="1" xfId="2" applyFont="1" applyFill="1" applyBorder="1" applyAlignment="1">
      <alignment horizontal="left" vertical="center" wrapText="1"/>
    </xf>
    <xf numFmtId="0" fontId="33" fillId="4" borderId="2" xfId="2" applyFont="1" applyFill="1" applyBorder="1" applyAlignment="1">
      <alignment horizontal="left" vertical="center" wrapText="1"/>
    </xf>
    <xf numFmtId="0" fontId="33" fillId="4" borderId="4" xfId="2" applyFont="1" applyFill="1" applyBorder="1" applyAlignment="1">
      <alignment horizontal="left" vertical="center" wrapText="1"/>
    </xf>
    <xf numFmtId="0" fontId="33" fillId="3" borderId="1" xfId="2" quotePrefix="1" applyFont="1" applyFill="1" applyBorder="1" applyAlignment="1">
      <alignment horizontal="left" vertical="center" wrapText="1"/>
    </xf>
    <xf numFmtId="0" fontId="34" fillId="3" borderId="2" xfId="2" applyFont="1" applyFill="1" applyBorder="1" applyAlignment="1">
      <alignment vertical="center" wrapText="1"/>
    </xf>
    <xf numFmtId="0" fontId="33" fillId="3" borderId="1" xfId="2" applyFont="1" applyFill="1" applyBorder="1" applyAlignment="1">
      <alignment horizontal="left" vertical="center" wrapText="1"/>
    </xf>
    <xf numFmtId="0" fontId="33" fillId="3" borderId="2" xfId="2" applyFont="1" applyFill="1" applyBorder="1" applyAlignment="1">
      <alignment horizontal="left" vertical="center" wrapText="1"/>
    </xf>
    <xf numFmtId="0" fontId="33" fillId="3" borderId="4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7" fillId="0" borderId="0" xfId="0" applyFont="1"/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/>
    <xf numFmtId="0" fontId="40" fillId="0" borderId="0" xfId="0" applyFont="1"/>
    <xf numFmtId="0" fontId="36" fillId="3" borderId="3" xfId="0" applyFont="1" applyFill="1" applyBorder="1" applyAlignment="1">
      <alignment horizontal="left" wrapText="1"/>
    </xf>
    <xf numFmtId="0" fontId="36" fillId="3" borderId="3" xfId="0" applyFont="1" applyFill="1" applyBorder="1" applyAlignment="1">
      <alignment horizontal="center" wrapText="1"/>
    </xf>
    <xf numFmtId="0" fontId="37" fillId="0" borderId="0" xfId="0" applyFont="1" applyAlignment="1">
      <alignment horizontal="left"/>
    </xf>
    <xf numFmtId="0" fontId="36" fillId="2" borderId="3" xfId="0" applyNumberFormat="1" applyFont="1" applyFill="1" applyBorder="1" applyAlignment="1" applyProtection="1">
      <alignment horizontal="left" wrapText="1"/>
    </xf>
    <xf numFmtId="0" fontId="36" fillId="2" borderId="3" xfId="0" applyNumberFormat="1" applyFont="1" applyFill="1" applyBorder="1" applyAlignment="1" applyProtection="1">
      <alignment horizontal="left" wrapText="1"/>
    </xf>
    <xf numFmtId="3" fontId="36" fillId="2" borderId="3" xfId="0" applyNumberFormat="1" applyFont="1" applyFill="1" applyBorder="1" applyAlignment="1"/>
    <xf numFmtId="3" fontId="36" fillId="2" borderId="4" xfId="0" applyNumberFormat="1" applyFont="1" applyFill="1" applyBorder="1" applyAlignment="1"/>
    <xf numFmtId="4" fontId="36" fillId="2" borderId="3" xfId="0" applyNumberFormat="1" applyFont="1" applyFill="1" applyBorder="1" applyAlignment="1"/>
    <xf numFmtId="0" fontId="41" fillId="2" borderId="3" xfId="0" applyNumberFormat="1" applyFont="1" applyFill="1" applyBorder="1" applyAlignment="1" applyProtection="1">
      <alignment horizontal="left" wrapText="1"/>
    </xf>
    <xf numFmtId="0" fontId="41" fillId="2" borderId="3" xfId="0" applyNumberFormat="1" applyFont="1" applyFill="1" applyBorder="1" applyAlignment="1" applyProtection="1">
      <alignment horizontal="left" wrapText="1"/>
    </xf>
    <xf numFmtId="3" fontId="38" fillId="2" borderId="3" xfId="0" applyNumberFormat="1" applyFont="1" applyFill="1" applyBorder="1" applyAlignment="1"/>
    <xf numFmtId="0" fontId="38" fillId="2" borderId="3" xfId="0" applyNumberFormat="1" applyFont="1" applyFill="1" applyBorder="1" applyAlignment="1" applyProtection="1">
      <alignment horizontal="left" wrapText="1"/>
    </xf>
    <xf numFmtId="0" fontId="38" fillId="2" borderId="3" xfId="0" applyNumberFormat="1" applyFont="1" applyFill="1" applyBorder="1" applyAlignment="1" applyProtection="1">
      <alignment horizontal="left" wrapText="1"/>
    </xf>
    <xf numFmtId="3" fontId="37" fillId="0" borderId="3" xfId="0" applyNumberFormat="1" applyFont="1" applyBorder="1" applyAlignment="1"/>
    <xf numFmtId="0" fontId="39" fillId="2" borderId="3" xfId="0" applyNumberFormat="1" applyFont="1" applyFill="1" applyBorder="1" applyAlignment="1" applyProtection="1">
      <alignment horizontal="left" wrapText="1"/>
    </xf>
    <xf numFmtId="0" fontId="39" fillId="2" borderId="3" xfId="0" applyNumberFormat="1" applyFont="1" applyFill="1" applyBorder="1" applyAlignment="1" applyProtection="1">
      <alignment horizontal="left" wrapText="1"/>
    </xf>
    <xf numFmtId="0" fontId="39" fillId="0" borderId="3" xfId="0" applyFont="1" applyBorder="1" applyAlignment="1"/>
    <xf numFmtId="3" fontId="39" fillId="2" borderId="3" xfId="0" applyNumberFormat="1" applyFont="1" applyFill="1" applyBorder="1" applyAlignment="1"/>
    <xf numFmtId="0" fontId="42" fillId="2" borderId="3" xfId="0" applyNumberFormat="1" applyFont="1" applyFill="1" applyBorder="1" applyAlignment="1" applyProtection="1">
      <alignment horizontal="left" wrapText="1"/>
    </xf>
    <xf numFmtId="0" fontId="42" fillId="2" borderId="3" xfId="0" applyNumberFormat="1" applyFont="1" applyFill="1" applyBorder="1" applyAlignment="1" applyProtection="1">
      <alignment horizontal="left" wrapText="1"/>
    </xf>
    <xf numFmtId="0" fontId="43" fillId="0" borderId="3" xfId="0" applyFont="1" applyBorder="1" applyAlignment="1"/>
    <xf numFmtId="3" fontId="43" fillId="2" borderId="3" xfId="0" applyNumberFormat="1" applyFont="1" applyFill="1" applyBorder="1" applyAlignment="1"/>
    <xf numFmtId="0" fontId="43" fillId="2" borderId="3" xfId="0" applyNumberFormat="1" applyFont="1" applyFill="1" applyBorder="1" applyAlignment="1" applyProtection="1">
      <alignment horizontal="left" wrapText="1"/>
    </xf>
    <xf numFmtId="0" fontId="43" fillId="2" borderId="3" xfId="0" applyNumberFormat="1" applyFont="1" applyFill="1" applyBorder="1" applyAlignment="1" applyProtection="1">
      <alignment horizontal="left" wrapText="1"/>
    </xf>
    <xf numFmtId="0" fontId="44" fillId="0" borderId="3" xfId="0" applyFont="1" applyBorder="1" applyAlignment="1"/>
    <xf numFmtId="0" fontId="37" fillId="0" borderId="3" xfId="0" applyFont="1" applyBorder="1" applyAlignment="1"/>
    <xf numFmtId="3" fontId="44" fillId="0" borderId="3" xfId="0" applyNumberFormat="1" applyFont="1" applyBorder="1" applyAlignment="1"/>
    <xf numFmtId="0" fontId="45" fillId="2" borderId="3" xfId="0" applyNumberFormat="1" applyFont="1" applyFill="1" applyBorder="1" applyAlignment="1" applyProtection="1">
      <alignment horizontal="left" wrapText="1"/>
    </xf>
    <xf numFmtId="0" fontId="45" fillId="2" borderId="3" xfId="0" applyNumberFormat="1" applyFont="1" applyFill="1" applyBorder="1" applyAlignment="1" applyProtection="1">
      <alignment horizontal="left" wrapText="1"/>
    </xf>
    <xf numFmtId="3" fontId="46" fillId="0" borderId="3" xfId="0" applyNumberFormat="1" applyFont="1" applyBorder="1" applyAlignment="1"/>
    <xf numFmtId="3" fontId="45" fillId="2" borderId="3" xfId="0" applyNumberFormat="1" applyFont="1" applyFill="1" applyBorder="1" applyAlignment="1"/>
    <xf numFmtId="0" fontId="44" fillId="0" borderId="0" xfId="0" applyFont="1" applyAlignment="1">
      <alignment horizontal="left"/>
    </xf>
  </cellXfs>
  <cellStyles count="4">
    <cellStyle name="Normalno" xfId="0" builtinId="0"/>
    <cellStyle name="Normalno 2 2" xfId="3" xr:uid="{FE5E0A5B-4B1A-4D97-9C66-6BA79731BF0A}"/>
    <cellStyle name="Normalno 3" xfId="2" xr:uid="{1BD96C16-88F5-4B3E-83CB-10C90825AED0}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2"/>
  <sheetViews>
    <sheetView zoomScaleNormal="100" workbookViewId="0">
      <selection activeCell="C41" sqref="C41"/>
    </sheetView>
  </sheetViews>
  <sheetFormatPr defaultRowHeight="15" x14ac:dyDescent="0.25"/>
  <cols>
    <col min="1" max="1" width="8.5703125" customWidth="1"/>
    <col min="2" max="2" width="24" customWidth="1"/>
    <col min="6" max="6" width="41.28515625" customWidth="1"/>
    <col min="7" max="9" width="25.28515625" customWidth="1"/>
    <col min="10" max="11" width="15.7109375" customWidth="1"/>
    <col min="12" max="12" width="25.28515625" customWidth="1"/>
  </cols>
  <sheetData>
    <row r="1" spans="2:12" ht="15.75" x14ac:dyDescent="0.25">
      <c r="B1" s="159" t="s">
        <v>63</v>
      </c>
      <c r="C1" s="160"/>
      <c r="D1" s="160"/>
      <c r="E1" s="160"/>
      <c r="F1" s="160"/>
    </row>
    <row r="2" spans="2:12" ht="15.75" x14ac:dyDescent="0.25">
      <c r="B2" s="169" t="s">
        <v>198</v>
      </c>
      <c r="C2" s="170"/>
      <c r="D2" s="170"/>
      <c r="E2" s="170"/>
      <c r="F2" s="170"/>
    </row>
    <row r="3" spans="2:12" ht="15.75" x14ac:dyDescent="0.25">
      <c r="B3" s="169" t="s">
        <v>199</v>
      </c>
      <c r="C3" s="170"/>
      <c r="D3" s="170"/>
      <c r="E3" s="170"/>
      <c r="F3" s="170"/>
    </row>
    <row r="4" spans="2:12" ht="15.75" customHeight="1" x14ac:dyDescent="0.25">
      <c r="B4" s="117" t="s">
        <v>200</v>
      </c>
      <c r="C4" s="118"/>
      <c r="D4" s="118"/>
      <c r="E4" s="118"/>
      <c r="F4" s="118"/>
    </row>
    <row r="5" spans="2:12" ht="43.5" customHeight="1" x14ac:dyDescent="0.25">
      <c r="B5" s="166" t="s">
        <v>161</v>
      </c>
      <c r="C5" s="166"/>
      <c r="D5" s="166"/>
      <c r="E5" s="166"/>
      <c r="F5" s="166"/>
      <c r="G5" s="166"/>
      <c r="H5" s="166"/>
      <c r="I5" s="166"/>
      <c r="J5" s="166"/>
      <c r="K5" s="166"/>
      <c r="L5" s="30"/>
    </row>
    <row r="6" spans="2:12" ht="18" hidden="1" customHeight="1" x14ac:dyDescent="0.25">
      <c r="B6" s="49"/>
      <c r="C6" s="3"/>
      <c r="D6" s="3"/>
      <c r="E6" s="3"/>
      <c r="G6" s="3"/>
      <c r="H6" s="3"/>
      <c r="I6" s="3"/>
      <c r="J6" s="3"/>
      <c r="K6" s="3"/>
      <c r="L6" s="3"/>
    </row>
    <row r="7" spans="2:12" ht="15.75" customHeight="1" x14ac:dyDescent="0.25">
      <c r="B7" s="166" t="s">
        <v>8</v>
      </c>
      <c r="C7" s="166"/>
      <c r="D7" s="166"/>
      <c r="E7" s="166"/>
      <c r="F7" s="166"/>
      <c r="G7" s="166"/>
      <c r="H7" s="166"/>
      <c r="I7" s="166"/>
      <c r="J7" s="166"/>
      <c r="K7" s="166"/>
      <c r="L7" s="29"/>
    </row>
    <row r="8" spans="2:12" ht="6" customHeight="1" x14ac:dyDescent="0.25">
      <c r="B8" s="49"/>
      <c r="C8" s="3"/>
      <c r="D8" s="3"/>
      <c r="E8" s="3"/>
      <c r="F8" s="3"/>
      <c r="G8" s="3"/>
      <c r="H8" s="3"/>
      <c r="I8" s="3"/>
      <c r="J8" s="3"/>
      <c r="K8" s="3"/>
      <c r="L8" s="4"/>
    </row>
    <row r="9" spans="2:12" ht="18" customHeight="1" x14ac:dyDescent="0.25">
      <c r="B9" s="166" t="s">
        <v>40</v>
      </c>
      <c r="C9" s="166"/>
      <c r="D9" s="166"/>
      <c r="E9" s="166"/>
      <c r="F9" s="166"/>
      <c r="G9" s="166"/>
      <c r="H9" s="166"/>
      <c r="I9" s="166"/>
      <c r="J9" s="166"/>
      <c r="K9" s="166"/>
      <c r="L9" s="28"/>
    </row>
    <row r="10" spans="2:12" ht="14.25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28"/>
    </row>
    <row r="11" spans="2:12" ht="18" customHeight="1" x14ac:dyDescent="0.25">
      <c r="B11" s="161" t="s">
        <v>47</v>
      </c>
      <c r="C11" s="161"/>
      <c r="D11" s="161"/>
      <c r="E11" s="161"/>
      <c r="F11" s="161"/>
      <c r="G11" s="5"/>
      <c r="H11" s="6"/>
      <c r="I11" s="6"/>
      <c r="J11" s="35"/>
      <c r="K11" s="35"/>
    </row>
    <row r="12" spans="2:12" ht="25.5" x14ac:dyDescent="0.25">
      <c r="B12" s="162" t="s">
        <v>7</v>
      </c>
      <c r="C12" s="162"/>
      <c r="D12" s="162"/>
      <c r="E12" s="162"/>
      <c r="F12" s="162"/>
      <c r="G12" s="119" t="s">
        <v>162</v>
      </c>
      <c r="H12" s="119" t="s">
        <v>163</v>
      </c>
      <c r="I12" s="119" t="s">
        <v>164</v>
      </c>
      <c r="J12" s="32" t="s">
        <v>16</v>
      </c>
      <c r="K12" s="32" t="s">
        <v>38</v>
      </c>
    </row>
    <row r="13" spans="2:12" x14ac:dyDescent="0.25">
      <c r="B13" s="167">
        <v>1</v>
      </c>
      <c r="C13" s="167"/>
      <c r="D13" s="167"/>
      <c r="E13" s="167"/>
      <c r="F13" s="168"/>
      <c r="G13" s="37">
        <v>2</v>
      </c>
      <c r="H13" s="36">
        <v>3</v>
      </c>
      <c r="I13" s="36">
        <v>4</v>
      </c>
      <c r="J13" s="36" t="s">
        <v>60</v>
      </c>
      <c r="K13" s="36" t="s">
        <v>61</v>
      </c>
    </row>
    <row r="14" spans="2:12" x14ac:dyDescent="0.25">
      <c r="B14" s="149" t="s">
        <v>18</v>
      </c>
      <c r="C14" s="150"/>
      <c r="D14" s="150"/>
      <c r="E14" s="150"/>
      <c r="F14" s="151"/>
      <c r="G14" s="114">
        <v>1496478</v>
      </c>
      <c r="H14" s="20">
        <v>1956329.98</v>
      </c>
      <c r="I14" s="20">
        <v>1832419.99</v>
      </c>
      <c r="J14" s="20">
        <f>I14/G14*100</f>
        <v>122.44884254897165</v>
      </c>
      <c r="K14" s="48">
        <f>I14/H14*100</f>
        <v>93.666201956379567</v>
      </c>
    </row>
    <row r="15" spans="2:12" x14ac:dyDescent="0.25">
      <c r="B15" s="152" t="s">
        <v>17</v>
      </c>
      <c r="C15" s="151"/>
      <c r="D15" s="151"/>
      <c r="E15" s="151"/>
      <c r="F15" s="151"/>
      <c r="G15" s="114">
        <v>1874.14</v>
      </c>
      <c r="H15" s="20">
        <v>0</v>
      </c>
      <c r="I15" s="20"/>
      <c r="J15" s="20">
        <f t="shared" ref="J15:J19" si="0">I15/G15*100</f>
        <v>0</v>
      </c>
      <c r="K15" s="48">
        <v>0</v>
      </c>
    </row>
    <row r="16" spans="2:12" x14ac:dyDescent="0.25">
      <c r="B16" s="146" t="s">
        <v>0</v>
      </c>
      <c r="C16" s="147"/>
      <c r="D16" s="147"/>
      <c r="E16" s="147"/>
      <c r="F16" s="148"/>
      <c r="G16" s="115">
        <f>SUM(G14:G15)</f>
        <v>1498352.14</v>
      </c>
      <c r="H16" s="50">
        <f t="shared" ref="H16" si="1">SUM(H14:H15)</f>
        <v>1956329.98</v>
      </c>
      <c r="I16" s="19">
        <f>SUM(I14:I15)</f>
        <v>1832419.99</v>
      </c>
      <c r="J16" s="20">
        <f t="shared" si="0"/>
        <v>122.29568344327923</v>
      </c>
      <c r="K16" s="48">
        <f t="shared" ref="K16:K19" si="2">I16/H16*100</f>
        <v>93.666201956379567</v>
      </c>
    </row>
    <row r="17" spans="1:48" x14ac:dyDescent="0.25">
      <c r="B17" s="155" t="s">
        <v>19</v>
      </c>
      <c r="C17" s="150"/>
      <c r="D17" s="150"/>
      <c r="E17" s="150"/>
      <c r="F17" s="150"/>
      <c r="G17" s="116">
        <v>1452914.36</v>
      </c>
      <c r="H17" s="20">
        <v>1934059.98</v>
      </c>
      <c r="I17" s="20">
        <v>1830641.45</v>
      </c>
      <c r="J17" s="20">
        <f t="shared" si="0"/>
        <v>125.99789088738855</v>
      </c>
      <c r="K17" s="48">
        <f t="shared" si="2"/>
        <v>94.652775453220428</v>
      </c>
    </row>
    <row r="18" spans="1:48" x14ac:dyDescent="0.25">
      <c r="B18" s="152" t="s">
        <v>20</v>
      </c>
      <c r="C18" s="151"/>
      <c r="D18" s="151"/>
      <c r="E18" s="151"/>
      <c r="F18" s="151"/>
      <c r="G18" s="114">
        <v>10158.129999999999</v>
      </c>
      <c r="H18" s="20">
        <v>28270</v>
      </c>
      <c r="I18" s="20">
        <v>22687.17</v>
      </c>
      <c r="J18" s="20">
        <f>I18/G18*100</f>
        <v>223.34002419736706</v>
      </c>
      <c r="K18" s="48">
        <f>I18/H18*100</f>
        <v>80.251750972762636</v>
      </c>
    </row>
    <row r="19" spans="1:48" x14ac:dyDescent="0.25">
      <c r="B19" s="22" t="s">
        <v>1</v>
      </c>
      <c r="C19" s="23"/>
      <c r="D19" s="23"/>
      <c r="E19" s="23"/>
      <c r="F19" s="23"/>
      <c r="G19" s="115">
        <f>SUM(G17:G18)</f>
        <v>1463072.49</v>
      </c>
      <c r="H19" s="19">
        <f>SUM(H17:H18)</f>
        <v>1962329.98</v>
      </c>
      <c r="I19" s="19">
        <f>SUM(I17:I18)</f>
        <v>1853328.6199999999</v>
      </c>
      <c r="J19" s="20">
        <f t="shared" si="0"/>
        <v>126.6737384967166</v>
      </c>
      <c r="K19" s="48">
        <f t="shared" si="2"/>
        <v>94.445309345984711</v>
      </c>
    </row>
    <row r="20" spans="1:48" x14ac:dyDescent="0.25">
      <c r="B20" s="154" t="s">
        <v>2</v>
      </c>
      <c r="C20" s="147"/>
      <c r="D20" s="147"/>
      <c r="E20" s="147"/>
      <c r="F20" s="147"/>
      <c r="G20" s="51">
        <f>G16-G19</f>
        <v>35279.649999999907</v>
      </c>
      <c r="H20" s="51">
        <f>H16-H19</f>
        <v>-6000</v>
      </c>
      <c r="I20" s="21">
        <f>I16-I19</f>
        <v>-20908.629999999888</v>
      </c>
      <c r="J20" s="20"/>
      <c r="K20" s="20"/>
    </row>
    <row r="21" spans="1:48" ht="18" x14ac:dyDescent="0.25">
      <c r="B21" s="3"/>
      <c r="C21" s="7"/>
      <c r="D21" s="7"/>
      <c r="E21" s="7"/>
      <c r="F21" s="7"/>
      <c r="G21" s="7"/>
      <c r="H21" s="7"/>
      <c r="I21" s="7"/>
      <c r="J21" s="1"/>
      <c r="K21" s="1"/>
      <c r="L21" s="1"/>
    </row>
    <row r="22" spans="1:48" ht="18" customHeight="1" x14ac:dyDescent="0.25">
      <c r="B22" s="161" t="s">
        <v>44</v>
      </c>
      <c r="C22" s="161"/>
      <c r="D22" s="161"/>
      <c r="E22" s="161"/>
      <c r="F22" s="161"/>
      <c r="G22" s="7"/>
      <c r="H22" s="7"/>
      <c r="I22" s="7"/>
      <c r="J22" s="1"/>
      <c r="K22" s="1"/>
      <c r="L22" s="1"/>
    </row>
    <row r="23" spans="1:48" ht="25.5" x14ac:dyDescent="0.25">
      <c r="B23" s="162" t="s">
        <v>7</v>
      </c>
      <c r="C23" s="162"/>
      <c r="D23" s="162"/>
      <c r="E23" s="162"/>
      <c r="F23" s="162"/>
      <c r="G23" s="120" t="s">
        <v>175</v>
      </c>
      <c r="H23" s="2" t="s">
        <v>163</v>
      </c>
      <c r="I23" s="2" t="s">
        <v>174</v>
      </c>
      <c r="J23" s="2" t="s">
        <v>16</v>
      </c>
      <c r="K23" s="2" t="s">
        <v>38</v>
      </c>
    </row>
    <row r="24" spans="1:48" x14ac:dyDescent="0.25">
      <c r="B24" s="163">
        <v>1</v>
      </c>
      <c r="C24" s="164"/>
      <c r="D24" s="164"/>
      <c r="E24" s="164"/>
      <c r="F24" s="164"/>
      <c r="G24" s="38">
        <v>2</v>
      </c>
      <c r="H24" s="36">
        <v>3</v>
      </c>
      <c r="I24" s="36">
        <v>4</v>
      </c>
      <c r="J24" s="36" t="s">
        <v>60</v>
      </c>
      <c r="K24" s="36" t="s">
        <v>61</v>
      </c>
    </row>
    <row r="25" spans="1:48" ht="15.75" customHeight="1" x14ac:dyDescent="0.25">
      <c r="B25" s="149" t="s">
        <v>21</v>
      </c>
      <c r="C25" s="165"/>
      <c r="D25" s="165"/>
      <c r="E25" s="165"/>
      <c r="F25" s="165"/>
      <c r="G25" s="33"/>
      <c r="H25" s="20"/>
      <c r="I25" s="20"/>
      <c r="J25" s="20"/>
      <c r="K25" s="20"/>
    </row>
    <row r="26" spans="1:48" x14ac:dyDescent="0.25">
      <c r="B26" s="149" t="s">
        <v>22</v>
      </c>
      <c r="C26" s="150"/>
      <c r="D26" s="150"/>
      <c r="E26" s="150"/>
      <c r="F26" s="150"/>
      <c r="G26" s="31"/>
      <c r="H26" s="20"/>
      <c r="I26" s="20"/>
      <c r="J26" s="20"/>
      <c r="K26" s="20"/>
    </row>
    <row r="27" spans="1:48" ht="15" customHeight="1" x14ac:dyDescent="0.25">
      <c r="B27" s="156" t="s">
        <v>39</v>
      </c>
      <c r="C27" s="157"/>
      <c r="D27" s="157"/>
      <c r="E27" s="157"/>
      <c r="F27" s="158"/>
      <c r="G27" s="39"/>
      <c r="H27" s="40"/>
      <c r="I27" s="40"/>
      <c r="J27" s="40"/>
      <c r="K27" s="40"/>
    </row>
    <row r="28" spans="1:48" s="41" customFormat="1" ht="15" customHeight="1" x14ac:dyDescent="0.25">
      <c r="A28"/>
      <c r="B28" s="149" t="s">
        <v>11</v>
      </c>
      <c r="C28" s="150"/>
      <c r="D28" s="150"/>
      <c r="E28" s="150"/>
      <c r="F28" s="150"/>
      <c r="G28" s="31"/>
      <c r="H28" s="20"/>
      <c r="I28" s="20"/>
      <c r="J28" s="20"/>
      <c r="K28" s="20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s="41" customFormat="1" ht="15" customHeight="1" x14ac:dyDescent="0.25">
      <c r="A29"/>
      <c r="B29" s="149" t="s">
        <v>43</v>
      </c>
      <c r="C29" s="150"/>
      <c r="D29" s="150"/>
      <c r="E29" s="150"/>
      <c r="F29" s="150"/>
      <c r="G29" s="31"/>
      <c r="H29" s="20"/>
      <c r="I29" s="20"/>
      <c r="J29" s="20"/>
      <c r="K29" s="2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s="47" customFormat="1" x14ac:dyDescent="0.25">
      <c r="A30" s="45"/>
      <c r="B30" s="156" t="s">
        <v>45</v>
      </c>
      <c r="C30" s="157"/>
      <c r="D30" s="157"/>
      <c r="E30" s="157"/>
      <c r="F30" s="158"/>
      <c r="G30" s="39"/>
      <c r="H30" s="46"/>
      <c r="I30" s="46"/>
      <c r="J30" s="46"/>
      <c r="K30" s="46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</row>
    <row r="31" spans="1:48" ht="15.75" x14ac:dyDescent="0.25">
      <c r="B31" s="153" t="s">
        <v>46</v>
      </c>
      <c r="C31" s="153"/>
      <c r="D31" s="153"/>
      <c r="E31" s="153"/>
      <c r="F31" s="153"/>
      <c r="G31" s="42"/>
      <c r="H31" s="43"/>
      <c r="I31" s="43"/>
      <c r="J31" s="43"/>
      <c r="K31" s="43"/>
    </row>
    <row r="33" spans="2:11" ht="15.75" customHeight="1" x14ac:dyDescent="0.25">
      <c r="B33" s="144" t="s">
        <v>176</v>
      </c>
      <c r="C33" s="145"/>
      <c r="D33" s="145"/>
      <c r="E33" s="145"/>
      <c r="F33" s="145"/>
      <c r="G33" s="145"/>
      <c r="H33" s="145"/>
      <c r="I33" s="145"/>
      <c r="J33" s="145"/>
      <c r="K33" s="145"/>
    </row>
    <row r="34" spans="2:11" ht="15.75" x14ac:dyDescent="0.25">
      <c r="B34" s="123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2:11" ht="25.5" x14ac:dyDescent="0.25">
      <c r="B35" s="172" t="s">
        <v>177</v>
      </c>
      <c r="C35" s="173"/>
      <c r="D35" s="173"/>
      <c r="E35" s="173"/>
      <c r="F35" s="174"/>
      <c r="G35" s="121" t="s">
        <v>175</v>
      </c>
      <c r="H35" s="2" t="s">
        <v>163</v>
      </c>
      <c r="I35" s="2" t="s">
        <v>174</v>
      </c>
      <c r="J35" s="2" t="s">
        <v>16</v>
      </c>
      <c r="K35" s="2" t="s">
        <v>38</v>
      </c>
    </row>
    <row r="36" spans="2:11" ht="24.75" customHeight="1" x14ac:dyDescent="0.25">
      <c r="B36" s="175">
        <v>1</v>
      </c>
      <c r="C36" s="175"/>
      <c r="D36" s="175"/>
      <c r="E36" s="175"/>
      <c r="F36" s="175"/>
      <c r="G36" s="125">
        <v>2</v>
      </c>
      <c r="H36" s="125">
        <v>3</v>
      </c>
      <c r="I36" s="126">
        <v>4</v>
      </c>
      <c r="J36" s="126" t="s">
        <v>181</v>
      </c>
      <c r="K36" s="126" t="s">
        <v>182</v>
      </c>
    </row>
    <row r="37" spans="2:11" ht="19.5" customHeight="1" x14ac:dyDescent="0.25">
      <c r="B37" s="176" t="s">
        <v>178</v>
      </c>
      <c r="C37" s="177"/>
      <c r="D37" s="177"/>
      <c r="E37" s="177"/>
      <c r="F37" s="178"/>
      <c r="G37" s="127">
        <v>0</v>
      </c>
      <c r="H37" s="127">
        <v>6000</v>
      </c>
      <c r="I37" s="127">
        <v>33800</v>
      </c>
      <c r="J37" s="127">
        <v>0</v>
      </c>
      <c r="K37" s="128">
        <v>0</v>
      </c>
    </row>
    <row r="38" spans="2:11" ht="24" customHeight="1" x14ac:dyDescent="0.25">
      <c r="B38" s="179" t="s">
        <v>179</v>
      </c>
      <c r="C38" s="180"/>
      <c r="D38" s="180"/>
      <c r="E38" s="180"/>
      <c r="F38" s="180"/>
      <c r="G38" s="129">
        <f>G32+G37</f>
        <v>0</v>
      </c>
      <c r="H38" s="129">
        <v>0</v>
      </c>
      <c r="I38" s="129">
        <v>0</v>
      </c>
      <c r="J38" s="129">
        <f>J32+J37</f>
        <v>0</v>
      </c>
      <c r="K38" s="130">
        <f>K32+K37</f>
        <v>0</v>
      </c>
    </row>
    <row r="39" spans="2:11" ht="33" customHeight="1" x14ac:dyDescent="0.25">
      <c r="B39" s="181" t="s">
        <v>180</v>
      </c>
      <c r="C39" s="182"/>
      <c r="D39" s="182"/>
      <c r="E39" s="182"/>
      <c r="F39" s="183"/>
      <c r="G39" s="129"/>
      <c r="H39" s="129">
        <f>H20+H37</f>
        <v>0</v>
      </c>
      <c r="I39" s="129">
        <f>I37-I38+I20</f>
        <v>12891.370000000112</v>
      </c>
      <c r="J39" s="129"/>
      <c r="K39" s="130">
        <v>0</v>
      </c>
    </row>
    <row r="42" spans="2:11" x14ac:dyDescent="0.25">
      <c r="H42" s="171" t="s">
        <v>201</v>
      </c>
      <c r="I42" s="171"/>
    </row>
  </sheetData>
  <mergeCells count="32">
    <mergeCell ref="H42:I42"/>
    <mergeCell ref="B35:F35"/>
    <mergeCell ref="B36:F36"/>
    <mergeCell ref="B37:F37"/>
    <mergeCell ref="B38:F38"/>
    <mergeCell ref="B39:F39"/>
    <mergeCell ref="B1:F1"/>
    <mergeCell ref="B11:F11"/>
    <mergeCell ref="B22:F22"/>
    <mergeCell ref="B28:F28"/>
    <mergeCell ref="B29:F29"/>
    <mergeCell ref="B23:F23"/>
    <mergeCell ref="B24:F24"/>
    <mergeCell ref="B25:F25"/>
    <mergeCell ref="B27:F27"/>
    <mergeCell ref="B9:K9"/>
    <mergeCell ref="B7:K7"/>
    <mergeCell ref="B5:K5"/>
    <mergeCell ref="B12:F12"/>
    <mergeCell ref="B13:F13"/>
    <mergeCell ref="B2:F2"/>
    <mergeCell ref="B3:F3"/>
    <mergeCell ref="B33:K33"/>
    <mergeCell ref="B16:F16"/>
    <mergeCell ref="B26:F26"/>
    <mergeCell ref="B14:F14"/>
    <mergeCell ref="B15:F15"/>
    <mergeCell ref="B31:F31"/>
    <mergeCell ref="B18:F18"/>
    <mergeCell ref="B20:F20"/>
    <mergeCell ref="B17:F17"/>
    <mergeCell ref="B30:F30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97"/>
  <sheetViews>
    <sheetView topLeftCell="A43" zoomScale="90" zoomScaleNormal="90" workbookViewId="0">
      <selection activeCell="F38" sqref="F38"/>
    </sheetView>
  </sheetViews>
  <sheetFormatPr defaultRowHeight="15.75" x14ac:dyDescent="0.25"/>
  <cols>
    <col min="1" max="1" width="9.140625" style="90"/>
    <col min="2" max="2" width="7.42578125" style="90" bestFit="1" customWidth="1"/>
    <col min="3" max="3" width="7.140625" style="90" customWidth="1"/>
    <col min="4" max="5" width="8.42578125" style="90" customWidth="1"/>
    <col min="6" max="6" width="60" style="90" customWidth="1"/>
    <col min="7" max="7" width="25.28515625" style="90" customWidth="1"/>
    <col min="8" max="9" width="25.28515625" style="107" customWidth="1"/>
    <col min="10" max="10" width="15.7109375" style="108" customWidth="1"/>
    <col min="11" max="11" width="15.7109375" style="90" customWidth="1"/>
    <col min="12" max="16384" width="9.140625" style="90"/>
  </cols>
  <sheetData>
    <row r="1" spans="2:11" ht="18.75" x14ac:dyDescent="0.25">
      <c r="B1" s="184" t="s">
        <v>63</v>
      </c>
      <c r="C1" s="185"/>
      <c r="D1" s="185"/>
      <c r="E1" s="185"/>
      <c r="F1" s="185"/>
      <c r="G1" s="88"/>
      <c r="H1" s="88"/>
      <c r="I1" s="122"/>
      <c r="J1" s="89"/>
      <c r="K1" s="88"/>
    </row>
    <row r="2" spans="2:11" ht="15.75" customHeight="1" x14ac:dyDescent="0.25">
      <c r="B2" s="186" t="s">
        <v>8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1" ht="5.25" customHeight="1" x14ac:dyDescent="0.25">
      <c r="B3" s="88"/>
      <c r="C3" s="88"/>
      <c r="D3" s="88"/>
      <c r="E3" s="88"/>
      <c r="G3" s="88"/>
      <c r="H3" s="88"/>
      <c r="I3" s="91"/>
      <c r="J3" s="92"/>
      <c r="K3" s="91"/>
    </row>
    <row r="4" spans="2:11" ht="15.75" customHeight="1" x14ac:dyDescent="0.25">
      <c r="B4" s="186" t="s">
        <v>42</v>
      </c>
      <c r="C4" s="186"/>
      <c r="D4" s="186"/>
      <c r="E4" s="186"/>
      <c r="F4" s="186"/>
      <c r="G4" s="186"/>
      <c r="H4" s="186"/>
      <c r="I4" s="186"/>
      <c r="J4" s="186"/>
      <c r="K4" s="186"/>
    </row>
    <row r="5" spans="2:11" ht="3" customHeight="1" x14ac:dyDescent="0.25">
      <c r="B5" s="88"/>
      <c r="C5" s="88"/>
      <c r="D5" s="88"/>
      <c r="E5" s="88"/>
      <c r="F5" s="88"/>
      <c r="G5" s="88"/>
      <c r="H5" s="88"/>
      <c r="I5" s="91"/>
      <c r="J5" s="92"/>
      <c r="K5" s="91"/>
    </row>
    <row r="6" spans="2:11" ht="15.75" customHeight="1" x14ac:dyDescent="0.25">
      <c r="B6" s="186" t="s">
        <v>29</v>
      </c>
      <c r="C6" s="186"/>
      <c r="D6" s="186"/>
      <c r="E6" s="186"/>
      <c r="F6" s="186"/>
      <c r="G6" s="186"/>
      <c r="H6" s="186"/>
      <c r="I6" s="186"/>
      <c r="J6" s="186"/>
      <c r="K6" s="186"/>
    </row>
    <row r="7" spans="2:11" x14ac:dyDescent="0.25">
      <c r="B7" s="88"/>
      <c r="C7" s="88"/>
      <c r="D7" s="88"/>
      <c r="E7" s="88"/>
      <c r="F7" s="88"/>
      <c r="G7" s="88"/>
      <c r="H7" s="88"/>
      <c r="I7" s="91"/>
      <c r="J7" s="92"/>
      <c r="K7" s="91"/>
    </row>
    <row r="8" spans="2:11" ht="45" customHeight="1" x14ac:dyDescent="0.25">
      <c r="B8" s="187" t="s">
        <v>7</v>
      </c>
      <c r="C8" s="188"/>
      <c r="D8" s="188"/>
      <c r="E8" s="188"/>
      <c r="F8" s="189"/>
      <c r="G8" s="93" t="s">
        <v>165</v>
      </c>
      <c r="H8" s="93" t="s">
        <v>163</v>
      </c>
      <c r="I8" s="93" t="s">
        <v>166</v>
      </c>
      <c r="J8" s="94" t="s">
        <v>16</v>
      </c>
      <c r="K8" s="93" t="s">
        <v>38</v>
      </c>
    </row>
    <row r="9" spans="2:11" x14ac:dyDescent="0.25">
      <c r="B9" s="187">
        <v>1</v>
      </c>
      <c r="C9" s="188"/>
      <c r="D9" s="188"/>
      <c r="E9" s="188"/>
      <c r="F9" s="189"/>
      <c r="G9" s="93">
        <v>2</v>
      </c>
      <c r="H9" s="93">
        <v>3</v>
      </c>
      <c r="I9" s="93">
        <v>4</v>
      </c>
      <c r="J9" s="94" t="s">
        <v>60</v>
      </c>
      <c r="K9" s="93" t="s">
        <v>61</v>
      </c>
    </row>
    <row r="10" spans="2:11" x14ac:dyDescent="0.25">
      <c r="B10" s="60"/>
      <c r="C10" s="60"/>
      <c r="D10" s="60"/>
      <c r="E10" s="60"/>
      <c r="F10" s="60" t="s">
        <v>37</v>
      </c>
      <c r="G10" s="95">
        <f>G11+G32</f>
        <v>1498351</v>
      </c>
      <c r="H10" s="95">
        <f>H11+H32+H37</f>
        <v>1962329.98</v>
      </c>
      <c r="I10" s="95">
        <f>I11+I32</f>
        <v>1832419.91</v>
      </c>
      <c r="J10" s="96">
        <f>I10/G10*100</f>
        <v>122.29577115108543</v>
      </c>
      <c r="K10" s="96">
        <f>I10/H10*100</f>
        <v>93.379805062143518</v>
      </c>
    </row>
    <row r="11" spans="2:11" x14ac:dyDescent="0.25">
      <c r="B11" s="60">
        <v>6</v>
      </c>
      <c r="C11" s="60"/>
      <c r="D11" s="60"/>
      <c r="E11" s="60"/>
      <c r="F11" s="60" t="s">
        <v>3</v>
      </c>
      <c r="G11" s="97">
        <f>G12+G17+G20+G23+G28</f>
        <v>1496477</v>
      </c>
      <c r="H11" s="97">
        <f>H12+H20+H23+H28</f>
        <v>1956329.98</v>
      </c>
      <c r="I11" s="97">
        <f>I12+I20+I23+I28+I17</f>
        <v>1832419.91</v>
      </c>
      <c r="J11" s="96">
        <f t="shared" ref="J11:J35" si="0">I11/G11*100</f>
        <v>122.44891902782334</v>
      </c>
      <c r="K11" s="96">
        <f t="shared" ref="K11:K35" si="1">I11/H11*100</f>
        <v>93.666197867089878</v>
      </c>
    </row>
    <row r="12" spans="2:11" s="99" customFormat="1" ht="31.5" x14ac:dyDescent="0.25">
      <c r="B12" s="60"/>
      <c r="C12" s="60">
        <v>63</v>
      </c>
      <c r="D12" s="60"/>
      <c r="E12" s="60"/>
      <c r="F12" s="60" t="s">
        <v>10</v>
      </c>
      <c r="G12" s="98">
        <f>G14+G16</f>
        <v>1323765</v>
      </c>
      <c r="H12" s="98">
        <f>H14+H16+H15</f>
        <v>1768590</v>
      </c>
      <c r="I12" s="98">
        <f>I14+I16</f>
        <v>1658093.91</v>
      </c>
      <c r="J12" s="96">
        <f t="shared" si="0"/>
        <v>125.25591098117867</v>
      </c>
      <c r="K12" s="96">
        <f t="shared" si="1"/>
        <v>93.752306074330392</v>
      </c>
    </row>
    <row r="13" spans="2:11" ht="30" x14ac:dyDescent="0.25">
      <c r="B13" s="61"/>
      <c r="C13" s="61"/>
      <c r="D13" s="61">
        <v>636</v>
      </c>
      <c r="E13" s="61"/>
      <c r="F13" s="66" t="s">
        <v>183</v>
      </c>
      <c r="G13" s="95"/>
      <c r="H13" s="95"/>
      <c r="I13" s="100"/>
      <c r="J13" s="96" t="e">
        <f t="shared" si="0"/>
        <v>#DIV/0!</v>
      </c>
      <c r="K13" s="96" t="e">
        <f t="shared" si="1"/>
        <v>#DIV/0!</v>
      </c>
    </row>
    <row r="14" spans="2:11" x14ac:dyDescent="0.25">
      <c r="B14" s="61"/>
      <c r="C14" s="61"/>
      <c r="D14" s="62"/>
      <c r="E14" s="61">
        <v>63612</v>
      </c>
      <c r="F14" s="61" t="s">
        <v>49</v>
      </c>
      <c r="G14" s="95">
        <v>1304217</v>
      </c>
      <c r="H14" s="95">
        <v>1697500</v>
      </c>
      <c r="I14" s="95">
        <v>1654159.28</v>
      </c>
      <c r="J14" s="96">
        <f t="shared" si="0"/>
        <v>126.83159934274741</v>
      </c>
      <c r="K14" s="96">
        <f t="shared" si="1"/>
        <v>97.446791163475694</v>
      </c>
    </row>
    <row r="15" spans="2:11" x14ac:dyDescent="0.25">
      <c r="B15" s="61"/>
      <c r="C15" s="61"/>
      <c r="D15" s="62"/>
      <c r="E15" s="61">
        <v>63613</v>
      </c>
      <c r="F15" s="61" t="s">
        <v>49</v>
      </c>
      <c r="G15" s="95"/>
      <c r="H15" s="95">
        <v>63590</v>
      </c>
      <c r="I15" s="95"/>
      <c r="J15" s="96" t="e">
        <f t="shared" si="0"/>
        <v>#DIV/0!</v>
      </c>
      <c r="K15" s="96">
        <f t="shared" si="1"/>
        <v>0</v>
      </c>
    </row>
    <row r="16" spans="2:11" x14ac:dyDescent="0.25">
      <c r="B16" s="61"/>
      <c r="C16" s="61"/>
      <c r="D16" s="62"/>
      <c r="E16" s="61">
        <v>63621</v>
      </c>
      <c r="F16" s="61" t="s">
        <v>50</v>
      </c>
      <c r="G16" s="95">
        <v>19548</v>
      </c>
      <c r="H16" s="95">
        <v>7500</v>
      </c>
      <c r="I16" s="136">
        <v>3934.63</v>
      </c>
      <c r="J16" s="96">
        <f t="shared" si="0"/>
        <v>20.128043789646</v>
      </c>
      <c r="K16" s="96">
        <f t="shared" si="1"/>
        <v>52.461733333333335</v>
      </c>
    </row>
    <row r="17" spans="2:16" s="99" customFormat="1" x14ac:dyDescent="0.25">
      <c r="B17" s="63"/>
      <c r="C17" s="63">
        <v>64</v>
      </c>
      <c r="D17" s="64"/>
      <c r="E17" s="63"/>
      <c r="F17" s="63" t="s">
        <v>91</v>
      </c>
      <c r="G17" s="98">
        <f>G18</f>
        <v>3</v>
      </c>
      <c r="H17" s="98">
        <f t="shared" ref="H17:I17" si="2">H18</f>
        <v>0</v>
      </c>
      <c r="I17" s="98">
        <f t="shared" si="2"/>
        <v>5.64</v>
      </c>
      <c r="J17" s="96">
        <f t="shared" si="0"/>
        <v>188</v>
      </c>
      <c r="K17" s="96" t="e">
        <f t="shared" si="1"/>
        <v>#DIV/0!</v>
      </c>
    </row>
    <row r="18" spans="2:16" x14ac:dyDescent="0.25">
      <c r="B18" s="61"/>
      <c r="C18" s="61"/>
      <c r="D18" s="62">
        <v>641</v>
      </c>
      <c r="E18" s="61"/>
      <c r="F18" s="61" t="s">
        <v>90</v>
      </c>
      <c r="G18" s="95">
        <f>G19</f>
        <v>3</v>
      </c>
      <c r="H18" s="95"/>
      <c r="I18" s="136">
        <f>I19</f>
        <v>5.64</v>
      </c>
      <c r="J18" s="96">
        <f t="shared" si="0"/>
        <v>188</v>
      </c>
      <c r="K18" s="96" t="e">
        <f t="shared" si="1"/>
        <v>#DIV/0!</v>
      </c>
    </row>
    <row r="19" spans="2:16" x14ac:dyDescent="0.25">
      <c r="B19" s="61"/>
      <c r="C19" s="61"/>
      <c r="D19" s="62"/>
      <c r="E19" s="61">
        <v>6413</v>
      </c>
      <c r="F19" s="61" t="s">
        <v>89</v>
      </c>
      <c r="G19" s="95">
        <v>3</v>
      </c>
      <c r="H19" s="95"/>
      <c r="I19" s="136">
        <v>5.64</v>
      </c>
      <c r="J19" s="96">
        <f t="shared" si="0"/>
        <v>188</v>
      </c>
      <c r="K19" s="96" t="e">
        <f t="shared" si="1"/>
        <v>#DIV/0!</v>
      </c>
    </row>
    <row r="20" spans="2:16" s="99" customFormat="1" x14ac:dyDescent="0.25">
      <c r="B20" s="63"/>
      <c r="C20" s="63">
        <v>65</v>
      </c>
      <c r="D20" s="64"/>
      <c r="E20" s="63"/>
      <c r="F20" s="63" t="s">
        <v>94</v>
      </c>
      <c r="G20" s="98">
        <f>G21</f>
        <v>44129</v>
      </c>
      <c r="H20" s="98">
        <f t="shared" ref="H20:I20" si="3">H21</f>
        <v>64800</v>
      </c>
      <c r="I20" s="98">
        <f t="shared" si="3"/>
        <v>49972.12</v>
      </c>
      <c r="J20" s="96">
        <f t="shared" si="0"/>
        <v>113.24099798318568</v>
      </c>
      <c r="K20" s="96">
        <f t="shared" si="1"/>
        <v>77.11746913580248</v>
      </c>
    </row>
    <row r="21" spans="2:16" x14ac:dyDescent="0.25">
      <c r="B21" s="61"/>
      <c r="C21" s="61"/>
      <c r="D21" s="62">
        <v>652</v>
      </c>
      <c r="E21" s="61"/>
      <c r="F21" s="61" t="s">
        <v>93</v>
      </c>
      <c r="G21" s="95">
        <v>44129</v>
      </c>
      <c r="H21" s="95">
        <f>H22</f>
        <v>64800</v>
      </c>
      <c r="I21" s="95">
        <f>I22</f>
        <v>49972.12</v>
      </c>
      <c r="J21" s="96">
        <f t="shared" si="0"/>
        <v>113.24099798318568</v>
      </c>
      <c r="K21" s="96">
        <f t="shared" si="1"/>
        <v>77.11746913580248</v>
      </c>
    </row>
    <row r="22" spans="2:16" x14ac:dyDescent="0.25">
      <c r="B22" s="61"/>
      <c r="C22" s="61"/>
      <c r="D22" s="62"/>
      <c r="E22" s="61">
        <v>6526</v>
      </c>
      <c r="F22" s="61" t="s">
        <v>92</v>
      </c>
      <c r="G22" s="95">
        <v>44129</v>
      </c>
      <c r="H22" s="95">
        <v>64800</v>
      </c>
      <c r="I22" s="136">
        <v>49972.12</v>
      </c>
      <c r="J22" s="96">
        <f t="shared" si="0"/>
        <v>113.24099798318568</v>
      </c>
      <c r="K22" s="96">
        <f t="shared" si="1"/>
        <v>77.11746913580248</v>
      </c>
    </row>
    <row r="23" spans="2:16" s="99" customFormat="1" ht="31.5" x14ac:dyDescent="0.25">
      <c r="B23" s="63"/>
      <c r="C23" s="63">
        <v>66</v>
      </c>
      <c r="D23" s="64"/>
      <c r="E23" s="63"/>
      <c r="F23" s="60" t="s">
        <v>12</v>
      </c>
      <c r="G23" s="98">
        <f>G24+G26</f>
        <v>9385</v>
      </c>
      <c r="H23" s="98">
        <f t="shared" ref="H23:I23" si="4">H24+H26</f>
        <v>12000</v>
      </c>
      <c r="I23" s="98">
        <f t="shared" si="4"/>
        <v>11019.4</v>
      </c>
      <c r="J23" s="96">
        <f t="shared" si="0"/>
        <v>117.41502397442727</v>
      </c>
      <c r="K23" s="96">
        <f t="shared" si="1"/>
        <v>91.828333333333333</v>
      </c>
    </row>
    <row r="24" spans="2:16" x14ac:dyDescent="0.25">
      <c r="B24" s="61"/>
      <c r="C24" s="63"/>
      <c r="D24" s="62">
        <v>661</v>
      </c>
      <c r="E24" s="61"/>
      <c r="F24" s="65" t="s">
        <v>23</v>
      </c>
      <c r="G24" s="95">
        <f>G25</f>
        <v>6512</v>
      </c>
      <c r="H24" s="95">
        <v>8000</v>
      </c>
      <c r="I24" s="95">
        <f>I25</f>
        <v>6279.4</v>
      </c>
      <c r="J24" s="96">
        <f t="shared" si="0"/>
        <v>96.42813267813267</v>
      </c>
      <c r="K24" s="96">
        <f t="shared" si="1"/>
        <v>78.492499999999993</v>
      </c>
    </row>
    <row r="25" spans="2:16" x14ac:dyDescent="0.25">
      <c r="B25" s="61"/>
      <c r="C25" s="63"/>
      <c r="D25" s="62"/>
      <c r="E25" s="61">
        <v>6615</v>
      </c>
      <c r="F25" s="65" t="s">
        <v>51</v>
      </c>
      <c r="G25" s="95">
        <v>6512</v>
      </c>
      <c r="H25" s="95">
        <v>8000</v>
      </c>
      <c r="I25" s="136">
        <v>6279.4</v>
      </c>
      <c r="J25" s="96">
        <f t="shared" si="0"/>
        <v>96.42813267813267</v>
      </c>
      <c r="K25" s="96">
        <f t="shared" si="1"/>
        <v>78.492499999999993</v>
      </c>
    </row>
    <row r="26" spans="2:16" ht="30" x14ac:dyDescent="0.25">
      <c r="B26" s="61"/>
      <c r="C26" s="63"/>
      <c r="D26" s="62">
        <v>663</v>
      </c>
      <c r="E26" s="61"/>
      <c r="F26" s="65" t="s">
        <v>184</v>
      </c>
      <c r="G26" s="95">
        <v>2873</v>
      </c>
      <c r="H26" s="95">
        <v>4000</v>
      </c>
      <c r="I26" s="136">
        <v>4740</v>
      </c>
      <c r="J26" s="96">
        <f t="shared" si="0"/>
        <v>164.9843369300383</v>
      </c>
      <c r="K26" s="96">
        <f t="shared" si="1"/>
        <v>118.5</v>
      </c>
      <c r="P26" s="138"/>
    </row>
    <row r="27" spans="2:16" x14ac:dyDescent="0.25">
      <c r="B27" s="61"/>
      <c r="C27" s="61"/>
      <c r="D27" s="62"/>
      <c r="E27" s="61">
        <v>6631</v>
      </c>
      <c r="F27" s="65" t="s">
        <v>48</v>
      </c>
      <c r="G27" s="95">
        <v>2873</v>
      </c>
      <c r="H27" s="95">
        <v>4000</v>
      </c>
      <c r="I27" s="136">
        <v>4740</v>
      </c>
      <c r="J27" s="96">
        <f t="shared" si="0"/>
        <v>164.9843369300383</v>
      </c>
      <c r="K27" s="96">
        <f t="shared" si="1"/>
        <v>118.5</v>
      </c>
    </row>
    <row r="28" spans="2:16" s="99" customFormat="1" x14ac:dyDescent="0.25">
      <c r="B28" s="63"/>
      <c r="C28" s="63">
        <v>67</v>
      </c>
      <c r="D28" s="64"/>
      <c r="E28" s="63"/>
      <c r="F28" s="60" t="s">
        <v>95</v>
      </c>
      <c r="G28" s="98">
        <f>G29</f>
        <v>119195</v>
      </c>
      <c r="H28" s="98">
        <f>H29</f>
        <v>110939.98</v>
      </c>
      <c r="I28" s="98">
        <f>I29</f>
        <v>113328.84</v>
      </c>
      <c r="J28" s="96">
        <f t="shared" si="0"/>
        <v>95.078518394227942</v>
      </c>
      <c r="K28" s="96">
        <f t="shared" si="1"/>
        <v>102.15329045489281</v>
      </c>
    </row>
    <row r="29" spans="2:16" ht="30" x14ac:dyDescent="0.25">
      <c r="B29" s="61"/>
      <c r="C29" s="61"/>
      <c r="D29" s="62">
        <v>671</v>
      </c>
      <c r="E29" s="61"/>
      <c r="F29" s="65" t="s">
        <v>96</v>
      </c>
      <c r="G29" s="95">
        <f>G30+G31</f>
        <v>119195</v>
      </c>
      <c r="H29" s="95">
        <v>110939.98</v>
      </c>
      <c r="I29" s="95">
        <f>I31+I30</f>
        <v>113328.84</v>
      </c>
      <c r="J29" s="96">
        <f t="shared" si="0"/>
        <v>95.078518394227942</v>
      </c>
      <c r="K29" s="96">
        <f t="shared" si="1"/>
        <v>102.15329045489281</v>
      </c>
    </row>
    <row r="30" spans="2:16" ht="30" x14ac:dyDescent="0.25">
      <c r="B30" s="61"/>
      <c r="C30" s="61"/>
      <c r="D30" s="62"/>
      <c r="E30" s="61">
        <v>6711</v>
      </c>
      <c r="F30" s="65" t="s">
        <v>97</v>
      </c>
      <c r="G30" s="95">
        <v>115345</v>
      </c>
      <c r="H30" s="95">
        <f>H29-H31</f>
        <v>109810.98</v>
      </c>
      <c r="I30" s="136">
        <v>112199.84</v>
      </c>
      <c r="J30" s="96">
        <f t="shared" si="0"/>
        <v>97.273258485413322</v>
      </c>
      <c r="K30" s="96">
        <f t="shared" si="1"/>
        <v>102.17542908732807</v>
      </c>
    </row>
    <row r="31" spans="2:16" ht="30" x14ac:dyDescent="0.25">
      <c r="B31" s="61"/>
      <c r="C31" s="61"/>
      <c r="D31" s="62"/>
      <c r="E31" s="62">
        <v>6712</v>
      </c>
      <c r="F31" s="65" t="s">
        <v>98</v>
      </c>
      <c r="G31" s="95">
        <v>3850</v>
      </c>
      <c r="H31" s="95">
        <v>1129</v>
      </c>
      <c r="I31" s="136">
        <v>1129</v>
      </c>
      <c r="J31" s="96">
        <f t="shared" si="0"/>
        <v>29.324675324675326</v>
      </c>
      <c r="K31" s="96">
        <f t="shared" si="1"/>
        <v>100</v>
      </c>
    </row>
    <row r="32" spans="2:16" x14ac:dyDescent="0.25">
      <c r="B32" s="63">
        <v>7</v>
      </c>
      <c r="C32" s="61"/>
      <c r="D32" s="62"/>
      <c r="E32" s="62"/>
      <c r="F32" s="65" t="s">
        <v>14</v>
      </c>
      <c r="G32" s="101">
        <f>G33</f>
        <v>1874</v>
      </c>
      <c r="H32" s="102">
        <f>H33</f>
        <v>0</v>
      </c>
      <c r="I32" s="102">
        <f>I33</f>
        <v>0</v>
      </c>
      <c r="J32" s="96">
        <f t="shared" si="0"/>
        <v>0</v>
      </c>
      <c r="K32" s="96" t="e">
        <f t="shared" si="1"/>
        <v>#DIV/0!</v>
      </c>
    </row>
    <row r="33" spans="2:11" ht="30.75" customHeight="1" x14ac:dyDescent="0.25">
      <c r="B33" s="61"/>
      <c r="C33" s="61">
        <v>72</v>
      </c>
      <c r="D33" s="62"/>
      <c r="E33" s="62"/>
      <c r="F33" s="66" t="s">
        <v>15</v>
      </c>
      <c r="G33" s="95">
        <v>1874</v>
      </c>
      <c r="H33" s="95">
        <f>H34</f>
        <v>0</v>
      </c>
      <c r="I33" s="136">
        <v>0</v>
      </c>
      <c r="J33" s="96">
        <f t="shared" si="0"/>
        <v>0</v>
      </c>
      <c r="K33" s="96" t="e">
        <f t="shared" si="1"/>
        <v>#DIV/0!</v>
      </c>
    </row>
    <row r="34" spans="2:11" x14ac:dyDescent="0.25">
      <c r="B34" s="61"/>
      <c r="C34" s="61"/>
      <c r="D34" s="61">
        <v>721</v>
      </c>
      <c r="E34" s="61"/>
      <c r="F34" s="66" t="s">
        <v>24</v>
      </c>
      <c r="G34" s="95">
        <v>1874</v>
      </c>
      <c r="H34" s="95">
        <v>0</v>
      </c>
      <c r="I34" s="136">
        <v>0</v>
      </c>
      <c r="J34" s="96">
        <f t="shared" si="0"/>
        <v>0</v>
      </c>
      <c r="K34" s="96" t="e">
        <f t="shared" si="1"/>
        <v>#DIV/0!</v>
      </c>
    </row>
    <row r="35" spans="2:11" x14ac:dyDescent="0.25">
      <c r="B35" s="61"/>
      <c r="C35" s="61"/>
      <c r="D35" s="61"/>
      <c r="E35" s="61">
        <v>7211</v>
      </c>
      <c r="F35" s="66" t="s">
        <v>25</v>
      </c>
      <c r="G35" s="95">
        <v>1874</v>
      </c>
      <c r="H35" s="95">
        <v>0</v>
      </c>
      <c r="I35" s="136">
        <v>0</v>
      </c>
      <c r="J35" s="96">
        <f t="shared" si="0"/>
        <v>0</v>
      </c>
      <c r="K35" s="96" t="e">
        <f t="shared" si="1"/>
        <v>#DIV/0!</v>
      </c>
    </row>
    <row r="36" spans="2:11" s="99" customFormat="1" x14ac:dyDescent="0.25">
      <c r="B36" s="133">
        <v>9</v>
      </c>
      <c r="C36" s="133"/>
      <c r="D36" s="133"/>
      <c r="E36" s="133"/>
      <c r="F36" s="133" t="s">
        <v>187</v>
      </c>
      <c r="G36" s="139">
        <f>G37</f>
        <v>33800</v>
      </c>
      <c r="H36" s="139">
        <f t="shared" ref="H36:I37" si="5">H37</f>
        <v>6000</v>
      </c>
      <c r="I36" s="139">
        <f t="shared" si="5"/>
        <v>12891.58</v>
      </c>
      <c r="J36" s="96"/>
      <c r="K36" s="96"/>
    </row>
    <row r="37" spans="2:11" x14ac:dyDescent="0.25">
      <c r="B37" s="132"/>
      <c r="C37" s="132">
        <v>92</v>
      </c>
      <c r="D37" s="132"/>
      <c r="E37" s="132"/>
      <c r="F37" s="132" t="s">
        <v>188</v>
      </c>
      <c r="G37" s="140">
        <f>G38</f>
        <v>33800</v>
      </c>
      <c r="H37" s="140">
        <f t="shared" si="5"/>
        <v>6000</v>
      </c>
      <c r="I37" s="140">
        <f t="shared" si="5"/>
        <v>12891.58</v>
      </c>
      <c r="J37" s="96"/>
      <c r="K37" s="96"/>
    </row>
    <row r="38" spans="2:11" x14ac:dyDescent="0.25">
      <c r="B38" s="132"/>
      <c r="C38" s="132"/>
      <c r="D38" s="132">
        <v>922</v>
      </c>
      <c r="E38" s="132">
        <v>9221</v>
      </c>
      <c r="F38" s="132" t="s">
        <v>185</v>
      </c>
      <c r="G38" s="140">
        <v>33800</v>
      </c>
      <c r="H38" s="136">
        <v>6000</v>
      </c>
      <c r="I38" s="136">
        <v>12891.58</v>
      </c>
      <c r="J38" s="96"/>
      <c r="K38" s="96"/>
    </row>
    <row r="39" spans="2:11" x14ac:dyDescent="0.25">
      <c r="B39" s="132"/>
      <c r="C39" s="132"/>
      <c r="D39" s="132"/>
      <c r="E39" s="132">
        <v>9222</v>
      </c>
      <c r="F39" s="132" t="s">
        <v>186</v>
      </c>
      <c r="G39" s="132"/>
      <c r="H39" s="100"/>
      <c r="I39" s="100"/>
      <c r="J39" s="96"/>
      <c r="K39" s="132"/>
    </row>
    <row r="40" spans="2:11" x14ac:dyDescent="0.25">
      <c r="B40" s="134"/>
      <c r="C40" s="134"/>
      <c r="D40" s="134"/>
      <c r="E40" s="134"/>
      <c r="F40" s="134"/>
      <c r="G40" s="134"/>
      <c r="H40" s="135"/>
      <c r="I40" s="135"/>
      <c r="J40" s="131"/>
      <c r="K40" s="134"/>
    </row>
    <row r="41" spans="2:11" x14ac:dyDescent="0.25">
      <c r="B41" s="88"/>
      <c r="C41" s="88"/>
      <c r="D41" s="88"/>
      <c r="E41" s="88"/>
      <c r="F41" s="88"/>
      <c r="G41" s="88"/>
      <c r="H41" s="88"/>
      <c r="I41" s="91"/>
      <c r="J41" s="92"/>
      <c r="K41" s="91"/>
    </row>
    <row r="42" spans="2:11" ht="45.75" customHeight="1" x14ac:dyDescent="0.25">
      <c r="B42" s="187" t="s">
        <v>7</v>
      </c>
      <c r="C42" s="188"/>
      <c r="D42" s="188"/>
      <c r="E42" s="188"/>
      <c r="F42" s="189"/>
      <c r="G42" s="93" t="s">
        <v>62</v>
      </c>
      <c r="H42" s="93" t="s">
        <v>163</v>
      </c>
      <c r="I42" s="93" t="s">
        <v>167</v>
      </c>
      <c r="J42" s="94" t="s">
        <v>16</v>
      </c>
      <c r="K42" s="93" t="s">
        <v>38</v>
      </c>
    </row>
    <row r="43" spans="2:11" x14ac:dyDescent="0.25">
      <c r="B43" s="187">
        <v>1</v>
      </c>
      <c r="C43" s="188"/>
      <c r="D43" s="188"/>
      <c r="E43" s="188"/>
      <c r="F43" s="189"/>
      <c r="G43" s="93">
        <v>2</v>
      </c>
      <c r="H43" s="93">
        <v>3</v>
      </c>
      <c r="I43" s="93">
        <v>4</v>
      </c>
      <c r="J43" s="94" t="s">
        <v>100</v>
      </c>
      <c r="K43" s="93" t="s">
        <v>61</v>
      </c>
    </row>
    <row r="44" spans="2:11" x14ac:dyDescent="0.25">
      <c r="B44" s="60"/>
      <c r="C44" s="60"/>
      <c r="D44" s="60"/>
      <c r="E44" s="60"/>
      <c r="F44" s="60" t="s">
        <v>36</v>
      </c>
      <c r="G44" s="95">
        <f>G45+G89</f>
        <v>1463072.84</v>
      </c>
      <c r="H44" s="95">
        <f>H45+H89</f>
        <v>1962329.98</v>
      </c>
      <c r="I44" s="95">
        <v>1853329</v>
      </c>
      <c r="J44" s="96">
        <f>I44/G44*100</f>
        <v>126.67373416623604</v>
      </c>
      <c r="K44" s="103">
        <f>I44/H44*100</f>
        <v>94.445328710719693</v>
      </c>
    </row>
    <row r="45" spans="2:11" x14ac:dyDescent="0.25">
      <c r="B45" s="60">
        <v>3</v>
      </c>
      <c r="C45" s="60"/>
      <c r="D45" s="60"/>
      <c r="E45" s="60"/>
      <c r="F45" s="60" t="s">
        <v>4</v>
      </c>
      <c r="G45" s="95">
        <f>G46+G50+G79+G83</f>
        <v>1452914.84</v>
      </c>
      <c r="H45" s="98">
        <f>H46+H50+H79+H83</f>
        <v>1934059.98</v>
      </c>
      <c r="I45" s="98">
        <f>I46+I50+I79+I83+I86</f>
        <v>1830642.3900000001</v>
      </c>
      <c r="J45" s="96">
        <f t="shared" ref="J45:J92" si="6">I45/G45*100</f>
        <v>125.9979139589489</v>
      </c>
      <c r="K45" s="103">
        <f t="shared" ref="K45:K92" si="7">I45/H45*100</f>
        <v>94.652824055642796</v>
      </c>
    </row>
    <row r="46" spans="2:11" s="99" customFormat="1" x14ac:dyDescent="0.25">
      <c r="B46" s="60"/>
      <c r="C46" s="60">
        <v>31</v>
      </c>
      <c r="D46" s="60"/>
      <c r="E46" s="60"/>
      <c r="F46" s="60" t="s">
        <v>5</v>
      </c>
      <c r="G46" s="98">
        <f>G47+G48+G49</f>
        <v>1176366.8400000001</v>
      </c>
      <c r="H46" s="98">
        <f>H47+H48+H49</f>
        <v>1612957</v>
      </c>
      <c r="I46" s="98">
        <f>I47+I48+I49</f>
        <v>1510034.12</v>
      </c>
      <c r="J46" s="96">
        <f t="shared" si="6"/>
        <v>128.36422012711611</v>
      </c>
      <c r="K46" s="103">
        <f t="shared" si="7"/>
        <v>93.618994182733957</v>
      </c>
    </row>
    <row r="47" spans="2:11" x14ac:dyDescent="0.25">
      <c r="B47" s="61"/>
      <c r="C47" s="61"/>
      <c r="D47" s="61">
        <v>311</v>
      </c>
      <c r="E47" s="61"/>
      <c r="F47" s="61" t="s">
        <v>26</v>
      </c>
      <c r="G47" s="95">
        <v>985440</v>
      </c>
      <c r="H47" s="95">
        <v>1363182</v>
      </c>
      <c r="I47" s="136">
        <v>1263708.72</v>
      </c>
      <c r="J47" s="96">
        <f t="shared" si="6"/>
        <v>128.23801753531416</v>
      </c>
      <c r="K47" s="103">
        <f t="shared" si="7"/>
        <v>92.702861393416285</v>
      </c>
    </row>
    <row r="48" spans="2:11" x14ac:dyDescent="0.25">
      <c r="B48" s="61"/>
      <c r="C48" s="61"/>
      <c r="D48" s="61">
        <v>312</v>
      </c>
      <c r="E48" s="61"/>
      <c r="F48" s="61" t="s">
        <v>27</v>
      </c>
      <c r="G48" s="95">
        <v>44922</v>
      </c>
      <c r="H48" s="95">
        <v>76970</v>
      </c>
      <c r="I48" s="136">
        <v>56242.33</v>
      </c>
      <c r="J48" s="96">
        <f t="shared" si="6"/>
        <v>125.19996883486932</v>
      </c>
      <c r="K48" s="103">
        <f t="shared" si="7"/>
        <v>73.070456021826686</v>
      </c>
    </row>
    <row r="49" spans="2:11" x14ac:dyDescent="0.25">
      <c r="B49" s="61"/>
      <c r="C49" s="61"/>
      <c r="D49" s="61">
        <v>313</v>
      </c>
      <c r="E49" s="61"/>
      <c r="F49" s="61" t="s">
        <v>64</v>
      </c>
      <c r="G49" s="95">
        <v>146004.84</v>
      </c>
      <c r="H49" s="95">
        <v>172805</v>
      </c>
      <c r="I49" s="136">
        <v>190083.07</v>
      </c>
      <c r="J49" s="96">
        <f t="shared" si="6"/>
        <v>130.18956768830404</v>
      </c>
      <c r="K49" s="103">
        <f t="shared" si="7"/>
        <v>109.99859379068893</v>
      </c>
    </row>
    <row r="50" spans="2:11" s="99" customFormat="1" x14ac:dyDescent="0.25">
      <c r="B50" s="63"/>
      <c r="C50" s="63">
        <v>32</v>
      </c>
      <c r="D50" s="64"/>
      <c r="E50" s="64"/>
      <c r="F50" s="63" t="s">
        <v>9</v>
      </c>
      <c r="G50" s="98">
        <f>G51+G56+G63+G73</f>
        <v>255632</v>
      </c>
      <c r="H50" s="98">
        <f>H51+H56+H63+H73</f>
        <v>300070.98</v>
      </c>
      <c r="I50" s="98">
        <f>I51+I56+I63+I73</f>
        <v>298199.37</v>
      </c>
      <c r="J50" s="96">
        <f t="shared" si="6"/>
        <v>116.65181589159417</v>
      </c>
      <c r="K50" s="103">
        <f t="shared" si="7"/>
        <v>99.376277572726295</v>
      </c>
    </row>
    <row r="51" spans="2:11" s="99" customFormat="1" x14ac:dyDescent="0.25">
      <c r="B51" s="63"/>
      <c r="C51" s="63"/>
      <c r="D51" s="63">
        <v>321</v>
      </c>
      <c r="E51" s="63"/>
      <c r="F51" s="63" t="s">
        <v>27</v>
      </c>
      <c r="G51" s="98">
        <f>G52+G53+G54</f>
        <v>51290</v>
      </c>
      <c r="H51" s="98">
        <f>H52+H53+H54</f>
        <v>58480</v>
      </c>
      <c r="I51" s="98">
        <f>I52+I53+I54</f>
        <v>55932.130000000005</v>
      </c>
      <c r="J51" s="96">
        <f t="shared" si="6"/>
        <v>109.05075063365179</v>
      </c>
      <c r="K51" s="103">
        <f t="shared" si="7"/>
        <v>95.643177154582773</v>
      </c>
    </row>
    <row r="52" spans="2:11" x14ac:dyDescent="0.25">
      <c r="B52" s="61"/>
      <c r="C52" s="63"/>
      <c r="D52" s="61"/>
      <c r="E52" s="61">
        <v>3211</v>
      </c>
      <c r="F52" s="66" t="s">
        <v>28</v>
      </c>
      <c r="G52" s="95">
        <v>6414</v>
      </c>
      <c r="H52" s="95">
        <v>9495</v>
      </c>
      <c r="I52" s="136">
        <v>8394.01</v>
      </c>
      <c r="J52" s="96">
        <f t="shared" si="6"/>
        <v>130.87012784533835</v>
      </c>
      <c r="K52" s="103">
        <f t="shared" si="7"/>
        <v>88.404528699315435</v>
      </c>
    </row>
    <row r="53" spans="2:11" x14ac:dyDescent="0.25">
      <c r="B53" s="61"/>
      <c r="C53" s="63"/>
      <c r="D53" s="61"/>
      <c r="E53" s="61">
        <v>3212</v>
      </c>
      <c r="F53" s="66" t="s">
        <v>65</v>
      </c>
      <c r="G53" s="95">
        <v>44453</v>
      </c>
      <c r="H53" s="95">
        <v>48341</v>
      </c>
      <c r="I53" s="136">
        <v>46022.87</v>
      </c>
      <c r="J53" s="96">
        <f t="shared" si="6"/>
        <v>103.53152768092141</v>
      </c>
      <c r="K53" s="103">
        <f t="shared" si="7"/>
        <v>95.204629610475592</v>
      </c>
    </row>
    <row r="54" spans="2:11" x14ac:dyDescent="0.25">
      <c r="B54" s="61"/>
      <c r="C54" s="63"/>
      <c r="D54" s="61"/>
      <c r="E54" s="61">
        <v>3213</v>
      </c>
      <c r="F54" s="66" t="s">
        <v>66</v>
      </c>
      <c r="G54" s="95">
        <v>423</v>
      </c>
      <c r="H54" s="95">
        <v>644</v>
      </c>
      <c r="I54" s="136">
        <v>1515.25</v>
      </c>
      <c r="J54" s="96">
        <f t="shared" si="6"/>
        <v>358.21513002364065</v>
      </c>
      <c r="K54" s="103">
        <f t="shared" si="7"/>
        <v>235.28726708074532</v>
      </c>
    </row>
    <row r="55" spans="2:11" x14ac:dyDescent="0.25">
      <c r="B55" s="61"/>
      <c r="C55" s="63"/>
      <c r="D55" s="61"/>
      <c r="E55" s="61">
        <v>3214</v>
      </c>
      <c r="F55" s="66" t="s">
        <v>69</v>
      </c>
      <c r="G55" s="95">
        <v>0</v>
      </c>
      <c r="H55" s="95">
        <v>0</v>
      </c>
      <c r="I55" s="136">
        <v>0</v>
      </c>
      <c r="J55" s="96" t="e">
        <f t="shared" si="6"/>
        <v>#DIV/0!</v>
      </c>
      <c r="K55" s="103">
        <v>0</v>
      </c>
    </row>
    <row r="56" spans="2:11" s="99" customFormat="1" x14ac:dyDescent="0.25">
      <c r="B56" s="63"/>
      <c r="C56" s="63"/>
      <c r="D56" s="64">
        <v>322</v>
      </c>
      <c r="E56" s="64"/>
      <c r="F56" s="63" t="s">
        <v>52</v>
      </c>
      <c r="G56" s="98">
        <f>SUM(G57:G62)</f>
        <v>144329</v>
      </c>
      <c r="H56" s="98">
        <f>SUM(H57:H62)</f>
        <v>176932.98</v>
      </c>
      <c r="I56" s="98">
        <f>SUM(I57:I62)</f>
        <v>175362.31999999998</v>
      </c>
      <c r="J56" s="96">
        <f t="shared" si="6"/>
        <v>121.50179104684436</v>
      </c>
      <c r="K56" s="103">
        <f t="shared" si="7"/>
        <v>99.112285341037023</v>
      </c>
    </row>
    <row r="57" spans="2:11" x14ac:dyDescent="0.25">
      <c r="B57" s="61"/>
      <c r="C57" s="63"/>
      <c r="D57" s="62"/>
      <c r="E57" s="62">
        <v>3221</v>
      </c>
      <c r="F57" s="61" t="s">
        <v>67</v>
      </c>
      <c r="G57" s="95">
        <v>20399</v>
      </c>
      <c r="H57" s="95">
        <v>23983.98</v>
      </c>
      <c r="I57" s="136">
        <v>28461.21</v>
      </c>
      <c r="J57" s="96">
        <f t="shared" si="6"/>
        <v>139.52257463601157</v>
      </c>
      <c r="K57" s="103">
        <f t="shared" si="7"/>
        <v>118.66758561339694</v>
      </c>
    </row>
    <row r="58" spans="2:11" x14ac:dyDescent="0.25">
      <c r="B58" s="61"/>
      <c r="C58" s="63"/>
      <c r="D58" s="62"/>
      <c r="E58" s="62">
        <v>3222</v>
      </c>
      <c r="F58" s="61" t="s">
        <v>68</v>
      </c>
      <c r="G58" s="95">
        <v>84805</v>
      </c>
      <c r="H58" s="95">
        <v>110000</v>
      </c>
      <c r="I58" s="136">
        <v>106396.92</v>
      </c>
      <c r="J58" s="96">
        <f t="shared" si="6"/>
        <v>125.46066859265372</v>
      </c>
      <c r="K58" s="103">
        <f t="shared" si="7"/>
        <v>96.724472727272726</v>
      </c>
    </row>
    <row r="59" spans="2:11" x14ac:dyDescent="0.25">
      <c r="B59" s="61"/>
      <c r="C59" s="63"/>
      <c r="D59" s="62"/>
      <c r="E59" s="62">
        <v>3223</v>
      </c>
      <c r="F59" s="61" t="s">
        <v>70</v>
      </c>
      <c r="G59" s="95">
        <v>36715</v>
      </c>
      <c r="H59" s="95">
        <v>37498</v>
      </c>
      <c r="I59" s="136">
        <v>36075.68</v>
      </c>
      <c r="J59" s="96">
        <f t="shared" si="6"/>
        <v>98.258695356121478</v>
      </c>
      <c r="K59" s="103">
        <f t="shared" si="7"/>
        <v>96.206944370366415</v>
      </c>
    </row>
    <row r="60" spans="2:11" x14ac:dyDescent="0.25">
      <c r="B60" s="61"/>
      <c r="C60" s="63"/>
      <c r="D60" s="62"/>
      <c r="E60" s="62">
        <v>3224</v>
      </c>
      <c r="F60" s="61" t="s">
        <v>71</v>
      </c>
      <c r="G60" s="95">
        <v>1660</v>
      </c>
      <c r="H60" s="95">
        <v>3192</v>
      </c>
      <c r="I60" s="136">
        <v>2745.08</v>
      </c>
      <c r="J60" s="96">
        <f t="shared" si="6"/>
        <v>165.36626506024098</v>
      </c>
      <c r="K60" s="103">
        <f t="shared" si="7"/>
        <v>85.998746867167924</v>
      </c>
    </row>
    <row r="61" spans="2:11" x14ac:dyDescent="0.25">
      <c r="B61" s="61"/>
      <c r="C61" s="63"/>
      <c r="D61" s="62"/>
      <c r="E61" s="62">
        <v>3225</v>
      </c>
      <c r="F61" s="61" t="s">
        <v>72</v>
      </c>
      <c r="G61" s="95">
        <v>100</v>
      </c>
      <c r="H61" s="95">
        <v>872</v>
      </c>
      <c r="I61" s="136">
        <v>296.89999999999998</v>
      </c>
      <c r="J61" s="96">
        <f t="shared" si="6"/>
        <v>296.89999999999998</v>
      </c>
      <c r="K61" s="103">
        <f t="shared" si="7"/>
        <v>34.048165137614674</v>
      </c>
    </row>
    <row r="62" spans="2:11" x14ac:dyDescent="0.25">
      <c r="B62" s="61"/>
      <c r="C62" s="63"/>
      <c r="D62" s="62"/>
      <c r="E62" s="62">
        <v>3227</v>
      </c>
      <c r="F62" s="61" t="s">
        <v>73</v>
      </c>
      <c r="G62" s="95">
        <v>650</v>
      </c>
      <c r="H62" s="95">
        <v>1387</v>
      </c>
      <c r="I62" s="136">
        <v>1386.53</v>
      </c>
      <c r="J62" s="96">
        <f t="shared" si="6"/>
        <v>213.31230769230766</v>
      </c>
      <c r="K62" s="103">
        <f t="shared" si="7"/>
        <v>99.966113914924293</v>
      </c>
    </row>
    <row r="63" spans="2:11" s="99" customFormat="1" x14ac:dyDescent="0.25">
      <c r="B63" s="63"/>
      <c r="C63" s="63"/>
      <c r="D63" s="64">
        <v>323</v>
      </c>
      <c r="E63" s="64"/>
      <c r="F63" s="63" t="s">
        <v>53</v>
      </c>
      <c r="G63" s="98">
        <f>SUM(G64:G72)</f>
        <v>41122</v>
      </c>
      <c r="H63" s="98">
        <f>SUM(H64:H72)</f>
        <v>42266</v>
      </c>
      <c r="I63" s="98">
        <f>SUM(I64:I72)</f>
        <v>45343.409999999996</v>
      </c>
      <c r="J63" s="96">
        <f t="shared" si="6"/>
        <v>110.26557560429939</v>
      </c>
      <c r="K63" s="103">
        <f t="shared" si="7"/>
        <v>107.28105332891684</v>
      </c>
    </row>
    <row r="64" spans="2:11" x14ac:dyDescent="0.25">
      <c r="B64" s="61"/>
      <c r="C64" s="63"/>
      <c r="D64" s="61"/>
      <c r="E64" s="61">
        <v>3231</v>
      </c>
      <c r="F64" s="61" t="s">
        <v>74</v>
      </c>
      <c r="G64" s="95">
        <v>9201</v>
      </c>
      <c r="H64" s="95">
        <v>9797</v>
      </c>
      <c r="I64" s="136">
        <v>10917.98</v>
      </c>
      <c r="J64" s="96">
        <f t="shared" si="6"/>
        <v>118.66079773937615</v>
      </c>
      <c r="K64" s="103">
        <f t="shared" si="7"/>
        <v>111.44207410431764</v>
      </c>
    </row>
    <row r="65" spans="2:11" x14ac:dyDescent="0.25">
      <c r="B65" s="61"/>
      <c r="C65" s="63"/>
      <c r="D65" s="61"/>
      <c r="E65" s="61">
        <v>3232</v>
      </c>
      <c r="F65" s="61" t="s">
        <v>75</v>
      </c>
      <c r="G65" s="95">
        <v>7420</v>
      </c>
      <c r="H65" s="95">
        <v>6883</v>
      </c>
      <c r="I65" s="136">
        <v>5579.16</v>
      </c>
      <c r="J65" s="96">
        <f t="shared" si="6"/>
        <v>75.190835579514825</v>
      </c>
      <c r="K65" s="103">
        <f t="shared" si="7"/>
        <v>81.05709719599011</v>
      </c>
    </row>
    <row r="66" spans="2:11" x14ac:dyDescent="0.25">
      <c r="B66" s="61"/>
      <c r="C66" s="63"/>
      <c r="D66" s="61"/>
      <c r="E66" s="61">
        <v>3233</v>
      </c>
      <c r="F66" s="61" t="s">
        <v>76</v>
      </c>
      <c r="G66" s="95">
        <v>0</v>
      </c>
      <c r="H66" s="95">
        <v>939</v>
      </c>
      <c r="I66" s="136">
        <v>938.85</v>
      </c>
      <c r="J66" s="96" t="e">
        <f t="shared" si="6"/>
        <v>#DIV/0!</v>
      </c>
      <c r="K66" s="103">
        <v>0</v>
      </c>
    </row>
    <row r="67" spans="2:11" x14ac:dyDescent="0.25">
      <c r="B67" s="61"/>
      <c r="C67" s="63"/>
      <c r="D67" s="61"/>
      <c r="E67" s="61">
        <v>3234</v>
      </c>
      <c r="F67" s="61" t="s">
        <v>77</v>
      </c>
      <c r="G67" s="95">
        <v>4580</v>
      </c>
      <c r="H67" s="95">
        <v>6435</v>
      </c>
      <c r="I67" s="136">
        <v>6409.36</v>
      </c>
      <c r="J67" s="96">
        <f t="shared" si="6"/>
        <v>139.94235807860261</v>
      </c>
      <c r="K67" s="103">
        <f t="shared" si="7"/>
        <v>99.601554001553993</v>
      </c>
    </row>
    <row r="68" spans="2:11" x14ac:dyDescent="0.25">
      <c r="B68" s="61"/>
      <c r="C68" s="63"/>
      <c r="D68" s="61"/>
      <c r="E68" s="61">
        <v>3235</v>
      </c>
      <c r="F68" s="61" t="s">
        <v>78</v>
      </c>
      <c r="G68" s="95">
        <v>1238</v>
      </c>
      <c r="H68" s="95">
        <v>1145</v>
      </c>
      <c r="I68" s="136">
        <v>1136.47</v>
      </c>
      <c r="J68" s="96">
        <f t="shared" si="6"/>
        <v>91.798869143780294</v>
      </c>
      <c r="K68" s="103">
        <f t="shared" si="7"/>
        <v>99.255021834061139</v>
      </c>
    </row>
    <row r="69" spans="2:11" x14ac:dyDescent="0.25">
      <c r="B69" s="61"/>
      <c r="C69" s="63"/>
      <c r="D69" s="61"/>
      <c r="E69" s="61">
        <v>3236</v>
      </c>
      <c r="F69" s="61" t="s">
        <v>79</v>
      </c>
      <c r="G69" s="95">
        <v>3376</v>
      </c>
      <c r="H69" s="95">
        <v>3538</v>
      </c>
      <c r="I69" s="136">
        <v>3636</v>
      </c>
      <c r="J69" s="96">
        <f t="shared" si="6"/>
        <v>107.70142180094786</v>
      </c>
      <c r="K69" s="103">
        <f t="shared" si="7"/>
        <v>102.76992651215376</v>
      </c>
    </row>
    <row r="70" spans="2:11" x14ac:dyDescent="0.25">
      <c r="B70" s="61"/>
      <c r="C70" s="63"/>
      <c r="D70" s="61"/>
      <c r="E70" s="61">
        <v>3237</v>
      </c>
      <c r="F70" s="61" t="s">
        <v>80</v>
      </c>
      <c r="G70" s="95">
        <v>4613</v>
      </c>
      <c r="H70" s="95">
        <v>1978</v>
      </c>
      <c r="I70" s="136">
        <v>5397.97</v>
      </c>
      <c r="J70" s="96">
        <f t="shared" si="6"/>
        <v>117.01647517884241</v>
      </c>
      <c r="K70" s="103">
        <f t="shared" si="7"/>
        <v>272.90040444893833</v>
      </c>
    </row>
    <row r="71" spans="2:11" x14ac:dyDescent="0.25">
      <c r="B71" s="61"/>
      <c r="C71" s="63"/>
      <c r="D71" s="61"/>
      <c r="E71" s="61">
        <v>3238</v>
      </c>
      <c r="F71" s="61" t="s">
        <v>81</v>
      </c>
      <c r="G71" s="95">
        <v>4500</v>
      </c>
      <c r="H71" s="95">
        <v>4801</v>
      </c>
      <c r="I71" s="136">
        <v>4734.74</v>
      </c>
      <c r="J71" s="96">
        <f t="shared" si="6"/>
        <v>105.21644444444445</v>
      </c>
      <c r="K71" s="103">
        <f t="shared" si="7"/>
        <v>98.619870860237441</v>
      </c>
    </row>
    <row r="72" spans="2:11" x14ac:dyDescent="0.25">
      <c r="B72" s="61"/>
      <c r="C72" s="63"/>
      <c r="D72" s="61"/>
      <c r="E72" s="61">
        <v>3239</v>
      </c>
      <c r="F72" s="61" t="s">
        <v>82</v>
      </c>
      <c r="G72" s="95">
        <v>6194</v>
      </c>
      <c r="H72" s="95">
        <v>6750</v>
      </c>
      <c r="I72" s="136">
        <v>6592.88</v>
      </c>
      <c r="J72" s="96">
        <f t="shared" si="6"/>
        <v>106.43978043267678</v>
      </c>
      <c r="K72" s="103">
        <f t="shared" si="7"/>
        <v>97.672296296296295</v>
      </c>
    </row>
    <row r="73" spans="2:11" s="99" customFormat="1" x14ac:dyDescent="0.25">
      <c r="B73" s="63"/>
      <c r="C73" s="63"/>
      <c r="D73" s="63">
        <v>329</v>
      </c>
      <c r="E73" s="63"/>
      <c r="F73" s="63" t="s">
        <v>54</v>
      </c>
      <c r="G73" s="98">
        <f>SUM(G74:G78)</f>
        <v>18891</v>
      </c>
      <c r="H73" s="98">
        <f>SUM(H74:H78)</f>
        <v>22392</v>
      </c>
      <c r="I73" s="98">
        <f>SUM(I74:I78)</f>
        <v>21561.510000000002</v>
      </c>
      <c r="J73" s="96">
        <f t="shared" si="6"/>
        <v>114.13641416547564</v>
      </c>
      <c r="K73" s="103">
        <f t="shared" si="7"/>
        <v>96.291130760986078</v>
      </c>
    </row>
    <row r="74" spans="2:11" x14ac:dyDescent="0.25">
      <c r="B74" s="61"/>
      <c r="C74" s="63"/>
      <c r="D74" s="61"/>
      <c r="E74" s="61">
        <v>3292</v>
      </c>
      <c r="F74" s="61" t="s">
        <v>83</v>
      </c>
      <c r="G74" s="95">
        <v>602</v>
      </c>
      <c r="H74" s="95">
        <v>602</v>
      </c>
      <c r="I74" s="136">
        <v>603.04</v>
      </c>
      <c r="J74" s="96">
        <f t="shared" si="6"/>
        <v>100.17275747508305</v>
      </c>
      <c r="K74" s="103">
        <f t="shared" si="7"/>
        <v>100.17275747508305</v>
      </c>
    </row>
    <row r="75" spans="2:11" x14ac:dyDescent="0.25">
      <c r="B75" s="61"/>
      <c r="C75" s="63"/>
      <c r="D75" s="61"/>
      <c r="E75" s="61">
        <v>3293</v>
      </c>
      <c r="F75" s="61" t="s">
        <v>84</v>
      </c>
      <c r="G75" s="95">
        <v>187</v>
      </c>
      <c r="H75" s="95">
        <v>2486</v>
      </c>
      <c r="I75" s="136">
        <v>4547.25</v>
      </c>
      <c r="J75" s="96">
        <f t="shared" si="6"/>
        <v>2431.6844919786095</v>
      </c>
      <c r="K75" s="103">
        <f t="shared" si="7"/>
        <v>182.91432019308124</v>
      </c>
    </row>
    <row r="76" spans="2:11" x14ac:dyDescent="0.25">
      <c r="B76" s="61"/>
      <c r="C76" s="63"/>
      <c r="D76" s="61"/>
      <c r="E76" s="61">
        <v>3294</v>
      </c>
      <c r="F76" s="61" t="s">
        <v>85</v>
      </c>
      <c r="G76" s="95">
        <v>123</v>
      </c>
      <c r="H76" s="95">
        <v>110</v>
      </c>
      <c r="I76" s="136">
        <v>135</v>
      </c>
      <c r="J76" s="96">
        <f t="shared" si="6"/>
        <v>109.75609756097562</v>
      </c>
      <c r="K76" s="103">
        <f t="shared" si="7"/>
        <v>122.72727272727273</v>
      </c>
    </row>
    <row r="77" spans="2:11" x14ac:dyDescent="0.25">
      <c r="B77" s="61"/>
      <c r="C77" s="63"/>
      <c r="D77" s="61"/>
      <c r="E77" s="61">
        <v>3295</v>
      </c>
      <c r="F77" s="61" t="s">
        <v>160</v>
      </c>
      <c r="G77" s="95">
        <v>3329</v>
      </c>
      <c r="H77" s="95">
        <v>4164</v>
      </c>
      <c r="I77" s="136">
        <v>4073.22</v>
      </c>
      <c r="J77" s="96">
        <f t="shared" si="6"/>
        <v>122.35566236106938</v>
      </c>
      <c r="K77" s="103">
        <f t="shared" si="7"/>
        <v>97.819884726224785</v>
      </c>
    </row>
    <row r="78" spans="2:11" x14ac:dyDescent="0.25">
      <c r="B78" s="61"/>
      <c r="C78" s="63"/>
      <c r="D78" s="61"/>
      <c r="E78" s="61">
        <v>3299</v>
      </c>
      <c r="F78" s="61" t="s">
        <v>88</v>
      </c>
      <c r="G78" s="95">
        <v>14650</v>
      </c>
      <c r="H78" s="95">
        <v>15030</v>
      </c>
      <c r="I78" s="136">
        <v>12203</v>
      </c>
      <c r="J78" s="96">
        <f t="shared" si="6"/>
        <v>83.296928327645048</v>
      </c>
      <c r="K78" s="103">
        <f t="shared" si="7"/>
        <v>81.190951430472396</v>
      </c>
    </row>
    <row r="79" spans="2:11" s="99" customFormat="1" x14ac:dyDescent="0.25">
      <c r="B79" s="63"/>
      <c r="C79" s="63">
        <v>34</v>
      </c>
      <c r="D79" s="63"/>
      <c r="E79" s="63"/>
      <c r="F79" s="63" t="s">
        <v>55</v>
      </c>
      <c r="G79" s="98">
        <f>G80</f>
        <v>1871</v>
      </c>
      <c r="H79" s="98">
        <f>H81</f>
        <v>1532</v>
      </c>
      <c r="I79" s="98">
        <f>I81+I82</f>
        <v>1811.23</v>
      </c>
      <c r="J79" s="96">
        <f t="shared" si="6"/>
        <v>96.805451630144319</v>
      </c>
      <c r="K79" s="103">
        <f t="shared" si="7"/>
        <v>118.22650130548303</v>
      </c>
    </row>
    <row r="80" spans="2:11" x14ac:dyDescent="0.25">
      <c r="B80" s="61"/>
      <c r="C80" s="61"/>
      <c r="D80" s="61">
        <v>343</v>
      </c>
      <c r="E80" s="61"/>
      <c r="F80" s="61" t="s">
        <v>193</v>
      </c>
      <c r="G80" s="95">
        <f>G81</f>
        <v>1871</v>
      </c>
      <c r="H80" s="95">
        <v>1532</v>
      </c>
      <c r="I80" s="136">
        <f>I81+I82</f>
        <v>1811.23</v>
      </c>
      <c r="J80" s="96">
        <f t="shared" si="6"/>
        <v>96.805451630144319</v>
      </c>
      <c r="K80" s="103">
        <f t="shared" si="7"/>
        <v>118.22650130548303</v>
      </c>
    </row>
    <row r="81" spans="2:11" x14ac:dyDescent="0.25">
      <c r="B81" s="61"/>
      <c r="C81" s="61"/>
      <c r="D81" s="61"/>
      <c r="E81" s="61">
        <v>3431</v>
      </c>
      <c r="F81" s="61" t="s">
        <v>86</v>
      </c>
      <c r="G81" s="95">
        <v>1871</v>
      </c>
      <c r="H81" s="95">
        <v>1532</v>
      </c>
      <c r="I81" s="136">
        <v>1804.34</v>
      </c>
      <c r="J81" s="96">
        <f t="shared" si="6"/>
        <v>96.437199358631744</v>
      </c>
      <c r="K81" s="103">
        <f t="shared" si="7"/>
        <v>117.77676240208876</v>
      </c>
    </row>
    <row r="82" spans="2:11" x14ac:dyDescent="0.25">
      <c r="B82" s="61"/>
      <c r="C82" s="61"/>
      <c r="D82" s="61"/>
      <c r="E82" s="61">
        <v>3433</v>
      </c>
      <c r="F82" s="61" t="s">
        <v>87</v>
      </c>
      <c r="G82" s="95">
        <v>0</v>
      </c>
      <c r="H82" s="95">
        <v>0</v>
      </c>
      <c r="I82" s="136">
        <v>6.89</v>
      </c>
      <c r="J82" s="96" t="e">
        <f t="shared" si="6"/>
        <v>#DIV/0!</v>
      </c>
      <c r="K82" s="103">
        <v>0</v>
      </c>
    </row>
    <row r="83" spans="2:11" s="99" customFormat="1" x14ac:dyDescent="0.25">
      <c r="B83" s="63"/>
      <c r="C83" s="63">
        <v>37</v>
      </c>
      <c r="D83" s="63"/>
      <c r="E83" s="63"/>
      <c r="F83" s="63" t="s">
        <v>99</v>
      </c>
      <c r="G83" s="98">
        <f>G84</f>
        <v>19045</v>
      </c>
      <c r="H83" s="98">
        <f>H84</f>
        <v>19500</v>
      </c>
      <c r="I83" s="98">
        <f>I84+I85</f>
        <v>19735.2</v>
      </c>
      <c r="J83" s="96">
        <f t="shared" si="6"/>
        <v>103.62404830664215</v>
      </c>
      <c r="K83" s="103">
        <f t="shared" si="7"/>
        <v>101.20615384615385</v>
      </c>
    </row>
    <row r="84" spans="2:11" x14ac:dyDescent="0.25">
      <c r="B84" s="61"/>
      <c r="C84" s="61"/>
      <c r="D84" s="61">
        <v>372</v>
      </c>
      <c r="E84" s="61"/>
      <c r="F84" s="61" t="s">
        <v>56</v>
      </c>
      <c r="G84" s="95">
        <f>G85</f>
        <v>19045</v>
      </c>
      <c r="H84" s="95">
        <v>19500</v>
      </c>
      <c r="I84" s="136"/>
      <c r="J84" s="96">
        <f t="shared" si="6"/>
        <v>0</v>
      </c>
      <c r="K84" s="103">
        <f t="shared" si="7"/>
        <v>0</v>
      </c>
    </row>
    <row r="85" spans="2:11" x14ac:dyDescent="0.25">
      <c r="B85" s="61"/>
      <c r="C85" s="61"/>
      <c r="D85" s="61"/>
      <c r="E85" s="61">
        <v>3722</v>
      </c>
      <c r="F85" s="61" t="s">
        <v>56</v>
      </c>
      <c r="G85" s="95">
        <v>19045</v>
      </c>
      <c r="H85" s="95">
        <v>19500</v>
      </c>
      <c r="I85" s="136">
        <v>19735.2</v>
      </c>
      <c r="J85" s="96">
        <f t="shared" si="6"/>
        <v>103.62404830664215</v>
      </c>
      <c r="K85" s="103">
        <f t="shared" si="7"/>
        <v>101.20615384615385</v>
      </c>
    </row>
    <row r="86" spans="2:11" s="99" customFormat="1" x14ac:dyDescent="0.25">
      <c r="B86" s="63"/>
      <c r="C86" s="63">
        <v>38</v>
      </c>
      <c r="D86" s="63"/>
      <c r="E86" s="63"/>
      <c r="F86" s="63" t="s">
        <v>194</v>
      </c>
      <c r="G86" s="98">
        <f>G87</f>
        <v>862.47</v>
      </c>
      <c r="H86" s="98">
        <f t="shared" ref="H86:I86" si="8">H87</f>
        <v>0</v>
      </c>
      <c r="I86" s="98">
        <f t="shared" si="8"/>
        <v>862.47</v>
      </c>
      <c r="J86" s="96">
        <f t="shared" si="6"/>
        <v>100</v>
      </c>
      <c r="K86" s="103" t="e">
        <f t="shared" si="7"/>
        <v>#DIV/0!</v>
      </c>
    </row>
    <row r="87" spans="2:11" x14ac:dyDescent="0.25">
      <c r="B87" s="61"/>
      <c r="C87" s="61"/>
      <c r="D87" s="61">
        <v>381</v>
      </c>
      <c r="E87" s="61"/>
      <c r="F87" s="61" t="s">
        <v>48</v>
      </c>
      <c r="G87" s="95">
        <f>G88</f>
        <v>862.47</v>
      </c>
      <c r="H87" s="95">
        <v>0</v>
      </c>
      <c r="I87" s="95">
        <f>I88</f>
        <v>862.47</v>
      </c>
      <c r="J87" s="96">
        <f t="shared" si="6"/>
        <v>100</v>
      </c>
      <c r="K87" s="103" t="e">
        <f t="shared" si="7"/>
        <v>#DIV/0!</v>
      </c>
    </row>
    <row r="88" spans="2:11" ht="16.5" customHeight="1" x14ac:dyDescent="0.25">
      <c r="B88" s="61"/>
      <c r="C88" s="61"/>
      <c r="D88" s="61"/>
      <c r="E88" s="61">
        <v>38129</v>
      </c>
      <c r="F88" s="61" t="s">
        <v>195</v>
      </c>
      <c r="G88" s="95">
        <v>862.47</v>
      </c>
      <c r="H88" s="95">
        <v>0</v>
      </c>
      <c r="I88" s="95">
        <v>862.47</v>
      </c>
      <c r="J88" s="96">
        <f t="shared" si="6"/>
        <v>100</v>
      </c>
      <c r="K88" s="103" t="e">
        <f t="shared" si="7"/>
        <v>#DIV/0!</v>
      </c>
    </row>
    <row r="89" spans="2:11" s="99" customFormat="1" x14ac:dyDescent="0.25">
      <c r="B89" s="67">
        <v>4</v>
      </c>
      <c r="C89" s="67"/>
      <c r="D89" s="67"/>
      <c r="E89" s="67"/>
      <c r="F89" s="68" t="s">
        <v>6</v>
      </c>
      <c r="G89" s="98">
        <f>G90</f>
        <v>10158</v>
      </c>
      <c r="H89" s="98">
        <f>H90</f>
        <v>28270</v>
      </c>
      <c r="I89" s="98">
        <f>I90</f>
        <v>22687.170000000002</v>
      </c>
      <c r="J89" s="96">
        <f t="shared" si="6"/>
        <v>223.34288245717664</v>
      </c>
      <c r="K89" s="103">
        <f t="shared" si="7"/>
        <v>80.25175097276265</v>
      </c>
    </row>
    <row r="90" spans="2:11" x14ac:dyDescent="0.25">
      <c r="B90" s="65"/>
      <c r="C90" s="65">
        <v>42</v>
      </c>
      <c r="D90" s="65"/>
      <c r="E90" s="65"/>
      <c r="F90" s="69" t="s">
        <v>57</v>
      </c>
      <c r="G90" s="95">
        <f>G91+G92</f>
        <v>10158</v>
      </c>
      <c r="H90" s="95">
        <f>H91+H92</f>
        <v>28270</v>
      </c>
      <c r="I90" s="95">
        <f>I91+I92</f>
        <v>22687.170000000002</v>
      </c>
      <c r="J90" s="96">
        <f t="shared" si="6"/>
        <v>223.34288245717664</v>
      </c>
      <c r="K90" s="103">
        <f t="shared" si="7"/>
        <v>80.25175097276265</v>
      </c>
    </row>
    <row r="91" spans="2:11" x14ac:dyDescent="0.25">
      <c r="B91" s="65"/>
      <c r="C91" s="65"/>
      <c r="D91" s="61">
        <v>422</v>
      </c>
      <c r="E91" s="61"/>
      <c r="F91" s="61" t="s">
        <v>58</v>
      </c>
      <c r="G91" s="95">
        <v>8046</v>
      </c>
      <c r="H91" s="95">
        <v>20110</v>
      </c>
      <c r="I91" s="136">
        <v>18057.88</v>
      </c>
      <c r="J91" s="96">
        <f t="shared" si="6"/>
        <v>224.43301019139946</v>
      </c>
      <c r="K91" s="103">
        <f t="shared" si="7"/>
        <v>89.795524614619595</v>
      </c>
    </row>
    <row r="92" spans="2:11" x14ac:dyDescent="0.25">
      <c r="B92" s="65"/>
      <c r="C92" s="65"/>
      <c r="D92" s="61">
        <v>424</v>
      </c>
      <c r="E92" s="61"/>
      <c r="F92" s="61" t="s">
        <v>59</v>
      </c>
      <c r="G92" s="95">
        <v>2112</v>
      </c>
      <c r="H92" s="95">
        <v>8160</v>
      </c>
      <c r="I92" s="136">
        <v>4629.29</v>
      </c>
      <c r="J92" s="96">
        <f t="shared" si="6"/>
        <v>219.18986742424244</v>
      </c>
      <c r="K92" s="103">
        <f t="shared" si="7"/>
        <v>56.731495098039218</v>
      </c>
    </row>
    <row r="95" spans="2:11" ht="15" customHeight="1" x14ac:dyDescent="0.25">
      <c r="B95" s="104"/>
      <c r="C95" s="104"/>
      <c r="D95" s="104"/>
      <c r="E95" s="104"/>
      <c r="F95" s="104"/>
      <c r="G95" s="104"/>
      <c r="H95" s="105"/>
      <c r="I95" s="105"/>
      <c r="J95" s="106"/>
      <c r="K95" s="104"/>
    </row>
    <row r="96" spans="2:11" x14ac:dyDescent="0.25">
      <c r="B96" s="104"/>
      <c r="C96" s="104"/>
      <c r="D96" s="104"/>
      <c r="E96" s="104"/>
      <c r="F96" s="104"/>
      <c r="G96" s="104"/>
      <c r="H96" s="105"/>
      <c r="I96" s="105"/>
      <c r="J96" s="106"/>
      <c r="K96" s="104"/>
    </row>
    <row r="97" spans="2:11" ht="4.5" customHeight="1" x14ac:dyDescent="0.25">
      <c r="B97" s="104"/>
      <c r="C97" s="104"/>
      <c r="D97" s="104"/>
      <c r="E97" s="104"/>
      <c r="F97" s="104"/>
      <c r="G97" s="104"/>
      <c r="H97" s="105"/>
      <c r="I97" s="105"/>
      <c r="J97" s="106"/>
      <c r="K97" s="104"/>
    </row>
  </sheetData>
  <mergeCells count="8">
    <mergeCell ref="B1:F1"/>
    <mergeCell ref="B2:K2"/>
    <mergeCell ref="B4:K4"/>
    <mergeCell ref="B6:K6"/>
    <mergeCell ref="B43:F43"/>
    <mergeCell ref="B9:F9"/>
    <mergeCell ref="B42:F42"/>
    <mergeCell ref="B8:F8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9"/>
  <sheetViews>
    <sheetView workbookViewId="0">
      <selection activeCell="G14" sqref="G14"/>
    </sheetView>
  </sheetViews>
  <sheetFormatPr defaultRowHeight="15" x14ac:dyDescent="0.25"/>
  <cols>
    <col min="1" max="1" width="1.140625" style="72" customWidth="1"/>
    <col min="2" max="2" width="34.28515625" style="72" customWidth="1"/>
    <col min="3" max="3" width="22.5703125" style="72" customWidth="1"/>
    <col min="4" max="4" width="25" style="72" customWidth="1"/>
    <col min="5" max="5" width="20.5703125" style="72" customWidth="1"/>
    <col min="6" max="6" width="12.5703125" style="72" customWidth="1"/>
    <col min="7" max="7" width="11.7109375" style="72" customWidth="1"/>
    <col min="8" max="16384" width="9.140625" style="72"/>
  </cols>
  <sheetData>
    <row r="1" spans="2:10" ht="18" x14ac:dyDescent="0.25">
      <c r="B1" s="88" t="s">
        <v>63</v>
      </c>
      <c r="C1" s="70"/>
      <c r="D1" s="70"/>
      <c r="E1" s="71"/>
      <c r="F1" s="71"/>
      <c r="G1" s="71"/>
    </row>
    <row r="2" spans="2:10" ht="15" customHeight="1" x14ac:dyDescent="0.25">
      <c r="B2" s="73"/>
      <c r="C2" s="73"/>
      <c r="D2" s="73"/>
      <c r="E2" s="73"/>
      <c r="F2" s="73"/>
      <c r="G2" s="73"/>
      <c r="H2" s="73"/>
      <c r="I2" s="73"/>
      <c r="J2" s="73"/>
    </row>
    <row r="3" spans="2:10" ht="15.75" customHeight="1" x14ac:dyDescent="0.25">
      <c r="B3" s="186" t="s">
        <v>30</v>
      </c>
      <c r="C3" s="186"/>
      <c r="D3" s="186"/>
      <c r="E3" s="186"/>
      <c r="F3" s="186"/>
      <c r="G3" s="186"/>
      <c r="H3" s="73"/>
      <c r="I3" s="73"/>
      <c r="J3" s="73"/>
    </row>
    <row r="4" spans="2:10" ht="18" x14ac:dyDescent="0.25">
      <c r="B4" s="74"/>
      <c r="C4" s="74"/>
      <c r="D4" s="74"/>
      <c r="E4" s="74"/>
      <c r="F4" s="75"/>
      <c r="G4" s="75"/>
      <c r="H4" s="73"/>
      <c r="I4" s="73"/>
      <c r="J4" s="73"/>
    </row>
    <row r="5" spans="2:10" ht="31.5" customHeight="1" x14ac:dyDescent="0.25">
      <c r="B5" s="76" t="s">
        <v>7</v>
      </c>
      <c r="C5" s="77" t="s">
        <v>168</v>
      </c>
      <c r="D5" s="76" t="s">
        <v>169</v>
      </c>
      <c r="E5" s="76" t="s">
        <v>170</v>
      </c>
      <c r="F5" s="76" t="s">
        <v>16</v>
      </c>
      <c r="G5" s="76" t="s">
        <v>16</v>
      </c>
    </row>
    <row r="6" spans="2:10" x14ac:dyDescent="0.25">
      <c r="B6" s="76">
        <v>1</v>
      </c>
      <c r="C6" s="77">
        <v>2</v>
      </c>
      <c r="D6" s="77">
        <v>3</v>
      </c>
      <c r="E6" s="77">
        <v>4</v>
      </c>
      <c r="F6" s="77">
        <v>5</v>
      </c>
      <c r="G6" s="77">
        <v>6</v>
      </c>
    </row>
    <row r="7" spans="2:10" ht="18.75" customHeight="1" x14ac:dyDescent="0.25">
      <c r="B7" s="78" t="s">
        <v>0</v>
      </c>
      <c r="C7" s="79">
        <f>C8+C11+C13+C15+C17+C20</f>
        <v>1498351</v>
      </c>
      <c r="D7" s="79">
        <f>D8+D11+D13+D15+D17+D20+D22</f>
        <v>1962329.98</v>
      </c>
      <c r="E7" s="79">
        <f>E8+E11+E13+E15+E17+E20</f>
        <v>1832414.3499999999</v>
      </c>
      <c r="F7" s="79" t="s">
        <v>60</v>
      </c>
      <c r="G7" s="79" t="s">
        <v>61</v>
      </c>
    </row>
    <row r="8" spans="2:10" x14ac:dyDescent="0.25">
      <c r="B8" s="52" t="s">
        <v>13</v>
      </c>
      <c r="C8" s="80">
        <f>C9+C10</f>
        <v>119195</v>
      </c>
      <c r="D8" s="80">
        <f>D9+D10</f>
        <v>110939.98</v>
      </c>
      <c r="E8" s="80">
        <f t="shared" ref="E8" si="0">E9+E10</f>
        <v>113328.92</v>
      </c>
      <c r="F8" s="80">
        <f>E8/C8*100</f>
        <v>95.07858551113722</v>
      </c>
      <c r="G8" s="80">
        <f>E8/D8*100</f>
        <v>102.15336256595684</v>
      </c>
      <c r="I8" s="81"/>
    </row>
    <row r="9" spans="2:10" x14ac:dyDescent="0.25">
      <c r="B9" s="11" t="s">
        <v>101</v>
      </c>
      <c r="C9" s="59">
        <v>45658</v>
      </c>
      <c r="D9" s="59">
        <v>86685.98</v>
      </c>
      <c r="E9" s="59">
        <v>86685.98</v>
      </c>
      <c r="F9" s="80">
        <f t="shared" ref="F9:F36" si="1">E9/C9*100</f>
        <v>189.85934556923212</v>
      </c>
      <c r="G9" s="80">
        <f t="shared" ref="G9:G36" si="2">E9/D9*100</f>
        <v>100</v>
      </c>
    </row>
    <row r="10" spans="2:10" x14ac:dyDescent="0.25">
      <c r="B10" s="15" t="s">
        <v>102</v>
      </c>
      <c r="C10" s="59">
        <v>73537</v>
      </c>
      <c r="D10" s="59">
        <v>24254</v>
      </c>
      <c r="E10" s="59">
        <v>26642.94</v>
      </c>
      <c r="F10" s="80">
        <f t="shared" si="1"/>
        <v>36.23065939595034</v>
      </c>
      <c r="G10" s="80">
        <f t="shared" si="2"/>
        <v>109.84967428053105</v>
      </c>
    </row>
    <row r="11" spans="2:10" x14ac:dyDescent="0.25">
      <c r="B11" s="18" t="s">
        <v>189</v>
      </c>
      <c r="C11" s="58">
        <f>C12</f>
        <v>2873</v>
      </c>
      <c r="D11" s="58">
        <f t="shared" ref="D11:E11" si="3">D12</f>
        <v>4000</v>
      </c>
      <c r="E11" s="58">
        <f t="shared" si="3"/>
        <v>4740</v>
      </c>
      <c r="F11" s="80">
        <f t="shared" si="1"/>
        <v>164.9843369300383</v>
      </c>
      <c r="G11" s="80">
        <f t="shared" si="2"/>
        <v>118.5</v>
      </c>
    </row>
    <row r="12" spans="2:10" x14ac:dyDescent="0.25">
      <c r="B12" s="11" t="s">
        <v>190</v>
      </c>
      <c r="C12" s="59">
        <v>2873</v>
      </c>
      <c r="D12" s="59">
        <v>4000</v>
      </c>
      <c r="E12" s="59">
        <v>4740</v>
      </c>
      <c r="F12" s="80">
        <f t="shared" si="1"/>
        <v>164.9843369300383</v>
      </c>
      <c r="G12" s="80">
        <f t="shared" si="2"/>
        <v>118.5</v>
      </c>
    </row>
    <row r="13" spans="2:10" x14ac:dyDescent="0.25">
      <c r="B13" s="18" t="s">
        <v>103</v>
      </c>
      <c r="C13" s="58">
        <f>C14</f>
        <v>6516</v>
      </c>
      <c r="D13" s="58">
        <f t="shared" ref="D13:E13" si="4">D14</f>
        <v>8000</v>
      </c>
      <c r="E13" s="58">
        <f t="shared" si="4"/>
        <v>6279.4</v>
      </c>
      <c r="F13" s="80">
        <f t="shared" si="1"/>
        <v>96.368937998772253</v>
      </c>
      <c r="G13" s="80">
        <f t="shared" si="2"/>
        <v>78.492499999999993</v>
      </c>
    </row>
    <row r="14" spans="2:10" x14ac:dyDescent="0.25">
      <c r="B14" s="11" t="s">
        <v>104</v>
      </c>
      <c r="C14" s="59">
        <v>6516</v>
      </c>
      <c r="D14" s="59">
        <v>8000</v>
      </c>
      <c r="E14" s="59">
        <v>6279.4</v>
      </c>
      <c r="F14" s="80">
        <f t="shared" si="1"/>
        <v>96.368937998772253</v>
      </c>
      <c r="G14" s="80">
        <f t="shared" si="2"/>
        <v>78.492499999999993</v>
      </c>
    </row>
    <row r="15" spans="2:10" x14ac:dyDescent="0.25">
      <c r="B15" s="52" t="s">
        <v>105</v>
      </c>
      <c r="C15" s="82">
        <f>C16</f>
        <v>44129</v>
      </c>
      <c r="D15" s="82">
        <f t="shared" ref="D15:E15" si="5">D16</f>
        <v>64800</v>
      </c>
      <c r="E15" s="82">
        <f t="shared" si="5"/>
        <v>49972.12</v>
      </c>
      <c r="F15" s="80">
        <f t="shared" si="1"/>
        <v>113.24099798318568</v>
      </c>
      <c r="G15" s="80">
        <f t="shared" si="2"/>
        <v>77.11746913580248</v>
      </c>
    </row>
    <row r="16" spans="2:10" x14ac:dyDescent="0.25">
      <c r="B16" s="15" t="s">
        <v>106</v>
      </c>
      <c r="C16" s="83">
        <v>44129</v>
      </c>
      <c r="D16" s="59">
        <v>64800</v>
      </c>
      <c r="E16" s="59">
        <v>49972.12</v>
      </c>
      <c r="F16" s="80">
        <f t="shared" si="1"/>
        <v>113.24099798318568</v>
      </c>
      <c r="G16" s="80">
        <f t="shared" si="2"/>
        <v>77.11746913580248</v>
      </c>
    </row>
    <row r="17" spans="2:11" x14ac:dyDescent="0.25">
      <c r="B17" s="84" t="s">
        <v>107</v>
      </c>
      <c r="C17" s="82">
        <f>C19+C18</f>
        <v>1323764</v>
      </c>
      <c r="D17" s="82">
        <f t="shared" ref="D17" si="6">D19+D18</f>
        <v>1768590</v>
      </c>
      <c r="E17" s="82">
        <v>1658093.91</v>
      </c>
      <c r="F17" s="80">
        <f t="shared" si="1"/>
        <v>125.25600560220704</v>
      </c>
      <c r="G17" s="80">
        <f t="shared" si="2"/>
        <v>93.752306074330392</v>
      </c>
    </row>
    <row r="18" spans="2:11" x14ac:dyDescent="0.25">
      <c r="B18" s="11" t="s">
        <v>108</v>
      </c>
      <c r="C18" s="83">
        <v>1282218</v>
      </c>
      <c r="D18" s="59">
        <v>1705000</v>
      </c>
      <c r="E18" s="59">
        <f>E17-E19</f>
        <v>1601731.38</v>
      </c>
      <c r="F18" s="80">
        <f t="shared" si="1"/>
        <v>124.91880319883202</v>
      </c>
      <c r="G18" s="80">
        <f t="shared" si="2"/>
        <v>93.943189442815239</v>
      </c>
    </row>
    <row r="19" spans="2:11" x14ac:dyDescent="0.25">
      <c r="B19" s="85" t="s">
        <v>109</v>
      </c>
      <c r="C19" s="86">
        <v>41546</v>
      </c>
      <c r="D19" s="87">
        <v>63590</v>
      </c>
      <c r="E19" s="87">
        <v>56362.53</v>
      </c>
      <c r="F19" s="80">
        <f t="shared" si="1"/>
        <v>135.66295190872768</v>
      </c>
      <c r="G19" s="80">
        <f t="shared" si="2"/>
        <v>88.63426639408712</v>
      </c>
    </row>
    <row r="20" spans="2:11" ht="25.5" x14ac:dyDescent="0.25">
      <c r="B20" s="84" t="s">
        <v>110</v>
      </c>
      <c r="C20" s="82">
        <f>C21</f>
        <v>1874</v>
      </c>
      <c r="D20" s="82">
        <v>0</v>
      </c>
      <c r="E20" s="82">
        <f t="shared" ref="E20" si="7">E21</f>
        <v>0</v>
      </c>
      <c r="F20" s="80">
        <f t="shared" si="1"/>
        <v>0</v>
      </c>
      <c r="G20" s="80" t="e">
        <f t="shared" si="2"/>
        <v>#DIV/0!</v>
      </c>
    </row>
    <row r="21" spans="2:11" ht="25.5" x14ac:dyDescent="0.25">
      <c r="B21" s="53" t="s">
        <v>111</v>
      </c>
      <c r="C21" s="83">
        <v>1874</v>
      </c>
      <c r="D21" s="59">
        <v>0</v>
      </c>
      <c r="E21" s="59">
        <v>0</v>
      </c>
      <c r="F21" s="80">
        <f t="shared" si="1"/>
        <v>0</v>
      </c>
      <c r="G21" s="80" t="e">
        <f t="shared" si="2"/>
        <v>#DIV/0!</v>
      </c>
    </row>
    <row r="22" spans="2:11" ht="25.5" x14ac:dyDescent="0.25">
      <c r="B22" s="53" t="s">
        <v>191</v>
      </c>
      <c r="C22" s="83">
        <v>33800</v>
      </c>
      <c r="D22" s="83">
        <v>6000</v>
      </c>
      <c r="E22" s="59">
        <v>12892</v>
      </c>
      <c r="F22" s="80"/>
      <c r="G22" s="80"/>
    </row>
    <row r="23" spans="2:11" x14ac:dyDescent="0.25">
      <c r="B23" s="53" t="s">
        <v>192</v>
      </c>
      <c r="C23" s="83">
        <v>33800.21</v>
      </c>
      <c r="D23" s="83">
        <v>6000</v>
      </c>
      <c r="E23" s="59">
        <v>12891.58</v>
      </c>
      <c r="F23" s="80"/>
      <c r="G23" s="80"/>
    </row>
    <row r="24" spans="2:11" ht="23.25" customHeight="1" x14ac:dyDescent="0.25">
      <c r="B24" s="78" t="s">
        <v>1</v>
      </c>
      <c r="C24" s="79">
        <f>C25+C28+C30+C32+C34+C37</f>
        <v>1463072</v>
      </c>
      <c r="D24" s="79">
        <f>D25+D28+D30+D32+D34+D37+D39</f>
        <v>1962330</v>
      </c>
      <c r="E24" s="137">
        <f>E25+E28+E30+E32+E34+E37</f>
        <v>1853328.68</v>
      </c>
      <c r="F24" s="80">
        <f t="shared" si="1"/>
        <v>126.67378502219987</v>
      </c>
      <c r="G24" s="80">
        <f t="shared" si="2"/>
        <v>94.445311440991063</v>
      </c>
    </row>
    <row r="25" spans="2:11" x14ac:dyDescent="0.25">
      <c r="B25" s="52" t="s">
        <v>13</v>
      </c>
      <c r="C25" s="80">
        <f>C26+C27</f>
        <v>119195</v>
      </c>
      <c r="D25" s="80">
        <f t="shared" ref="D25:E25" si="8">D26+D27</f>
        <v>110940</v>
      </c>
      <c r="E25" s="80">
        <f t="shared" si="8"/>
        <v>113328.98</v>
      </c>
      <c r="F25" s="80">
        <f t="shared" si="1"/>
        <v>95.078635848819161</v>
      </c>
      <c r="G25" s="80">
        <f t="shared" si="2"/>
        <v>102.15339823327925</v>
      </c>
    </row>
    <row r="26" spans="2:11" x14ac:dyDescent="0.25">
      <c r="B26" s="11" t="s">
        <v>101</v>
      </c>
      <c r="C26" s="59">
        <v>45658</v>
      </c>
      <c r="D26" s="59">
        <v>86686</v>
      </c>
      <c r="E26" s="59">
        <v>86685.98</v>
      </c>
      <c r="F26" s="80">
        <f t="shared" si="1"/>
        <v>189.85934556923212</v>
      </c>
      <c r="G26" s="80">
        <f t="shared" si="2"/>
        <v>99.999976928223703</v>
      </c>
    </row>
    <row r="27" spans="2:11" x14ac:dyDescent="0.25">
      <c r="B27" s="15" t="s">
        <v>102</v>
      </c>
      <c r="C27" s="59">
        <v>73537</v>
      </c>
      <c r="D27" s="59">
        <v>24254</v>
      </c>
      <c r="E27" s="59">
        <v>26643</v>
      </c>
      <c r="F27" s="80">
        <f t="shared" si="1"/>
        <v>36.230740987530083</v>
      </c>
      <c r="G27" s="80">
        <f t="shared" si="2"/>
        <v>109.84992166240619</v>
      </c>
    </row>
    <row r="28" spans="2:11" x14ac:dyDescent="0.25">
      <c r="B28" s="18" t="s">
        <v>189</v>
      </c>
      <c r="C28" s="58">
        <f>C29</f>
        <v>2439</v>
      </c>
      <c r="D28" s="58">
        <f t="shared" ref="D28:E28" si="9">D29</f>
        <v>4000</v>
      </c>
      <c r="E28" s="58">
        <f t="shared" si="9"/>
        <v>2539.7399999999998</v>
      </c>
      <c r="F28" s="80">
        <f t="shared" si="1"/>
        <v>104.13038130381302</v>
      </c>
      <c r="G28" s="80">
        <f t="shared" si="2"/>
        <v>63.49349999999999</v>
      </c>
      <c r="K28" s="81"/>
    </row>
    <row r="29" spans="2:11" x14ac:dyDescent="0.25">
      <c r="B29" s="11" t="s">
        <v>190</v>
      </c>
      <c r="C29" s="59">
        <v>2439</v>
      </c>
      <c r="D29" s="59">
        <v>4000</v>
      </c>
      <c r="E29" s="59">
        <v>2539.7399999999998</v>
      </c>
      <c r="F29" s="80">
        <f t="shared" si="1"/>
        <v>104.13038130381302</v>
      </c>
      <c r="G29" s="80">
        <f t="shared" si="2"/>
        <v>63.49349999999999</v>
      </c>
    </row>
    <row r="30" spans="2:11" x14ac:dyDescent="0.25">
      <c r="B30" s="18" t="s">
        <v>103</v>
      </c>
      <c r="C30" s="58">
        <f>C31</f>
        <v>1705</v>
      </c>
      <c r="D30" s="58">
        <f t="shared" ref="D30:E30" si="10">D31</f>
        <v>8000</v>
      </c>
      <c r="E30" s="58">
        <f t="shared" si="10"/>
        <v>18069.62</v>
      </c>
      <c r="F30" s="80">
        <f t="shared" si="1"/>
        <v>1059.8017595307917</v>
      </c>
      <c r="G30" s="80">
        <f t="shared" si="2"/>
        <v>225.87025</v>
      </c>
    </row>
    <row r="31" spans="2:11" x14ac:dyDescent="0.25">
      <c r="B31" s="11" t="s">
        <v>104</v>
      </c>
      <c r="C31" s="59">
        <v>1705</v>
      </c>
      <c r="D31" s="59">
        <v>8000</v>
      </c>
      <c r="E31" s="59">
        <v>18069.62</v>
      </c>
      <c r="F31" s="80">
        <f t="shared" si="1"/>
        <v>1059.8017595307917</v>
      </c>
      <c r="G31" s="80">
        <f t="shared" si="2"/>
        <v>225.87025</v>
      </c>
      <c r="I31" s="81"/>
    </row>
    <row r="32" spans="2:11" x14ac:dyDescent="0.25">
      <c r="B32" s="52" t="s">
        <v>105</v>
      </c>
      <c r="C32" s="82">
        <f>C33</f>
        <v>42587</v>
      </c>
      <c r="D32" s="82">
        <f t="shared" ref="D32:E32" si="11">D33</f>
        <v>64800</v>
      </c>
      <c r="E32" s="82">
        <f t="shared" si="11"/>
        <v>49172.12</v>
      </c>
      <c r="F32" s="80">
        <f t="shared" si="1"/>
        <v>115.46274684762956</v>
      </c>
      <c r="G32" s="80">
        <f t="shared" si="2"/>
        <v>75.882901234567896</v>
      </c>
    </row>
    <row r="33" spans="2:7" x14ac:dyDescent="0.25">
      <c r="B33" s="15" t="s">
        <v>106</v>
      </c>
      <c r="C33" s="83">
        <v>42587</v>
      </c>
      <c r="D33" s="59">
        <v>64800</v>
      </c>
      <c r="E33" s="59">
        <v>49172.12</v>
      </c>
      <c r="F33" s="80">
        <f t="shared" si="1"/>
        <v>115.46274684762956</v>
      </c>
      <c r="G33" s="80">
        <f t="shared" si="2"/>
        <v>75.882901234567896</v>
      </c>
    </row>
    <row r="34" spans="2:7" x14ac:dyDescent="0.25">
      <c r="B34" s="84" t="s">
        <v>107</v>
      </c>
      <c r="C34" s="82">
        <f>C36+C35</f>
        <v>1297146</v>
      </c>
      <c r="D34" s="82">
        <f t="shared" ref="D34" si="12">D36+D35</f>
        <v>1768590</v>
      </c>
      <c r="E34" s="82">
        <f>E36+E35</f>
        <v>1666133.22</v>
      </c>
      <c r="F34" s="80">
        <f t="shared" si="1"/>
        <v>128.44608239935982</v>
      </c>
      <c r="G34" s="80">
        <f t="shared" si="2"/>
        <v>94.206866486862424</v>
      </c>
    </row>
    <row r="35" spans="2:7" x14ac:dyDescent="0.25">
      <c r="B35" s="11" t="s">
        <v>108</v>
      </c>
      <c r="C35" s="83">
        <v>1259761</v>
      </c>
      <c r="D35" s="59">
        <v>1705000</v>
      </c>
      <c r="E35" s="59">
        <v>1607707.94</v>
      </c>
      <c r="F35" s="80">
        <f t="shared" si="1"/>
        <v>127.62007555401382</v>
      </c>
      <c r="G35" s="80">
        <f t="shared" si="2"/>
        <v>94.293720821114363</v>
      </c>
    </row>
    <row r="36" spans="2:7" x14ac:dyDescent="0.25">
      <c r="B36" s="85" t="s">
        <v>109</v>
      </c>
      <c r="C36" s="86">
        <v>37385</v>
      </c>
      <c r="D36" s="87">
        <v>63590</v>
      </c>
      <c r="E36" s="87">
        <v>58425.279999999999</v>
      </c>
      <c r="F36" s="80">
        <f t="shared" si="1"/>
        <v>156.28000534973921</v>
      </c>
      <c r="G36" s="80">
        <f t="shared" si="2"/>
        <v>91.878094039943377</v>
      </c>
    </row>
    <row r="37" spans="2:7" ht="25.5" x14ac:dyDescent="0.25">
      <c r="B37" s="84" t="s">
        <v>110</v>
      </c>
      <c r="C37" s="82">
        <f>C38</f>
        <v>0</v>
      </c>
      <c r="D37" s="82">
        <f t="shared" ref="D37:E37" si="13">D38</f>
        <v>0</v>
      </c>
      <c r="E37" s="82">
        <f t="shared" si="13"/>
        <v>4085</v>
      </c>
      <c r="F37" s="80">
        <v>0</v>
      </c>
      <c r="G37" s="80">
        <v>0</v>
      </c>
    </row>
    <row r="38" spans="2:7" ht="25.5" x14ac:dyDescent="0.25">
      <c r="B38" s="53" t="s">
        <v>111</v>
      </c>
      <c r="C38" s="83">
        <v>0</v>
      </c>
      <c r="D38" s="59"/>
      <c r="E38" s="59">
        <v>4085</v>
      </c>
      <c r="F38" s="80">
        <v>0</v>
      </c>
      <c r="G38" s="80">
        <v>0</v>
      </c>
    </row>
    <row r="39" spans="2:7" x14ac:dyDescent="0.25">
      <c r="B39" s="54" t="s">
        <v>112</v>
      </c>
      <c r="C39" s="82">
        <v>33800</v>
      </c>
      <c r="D39" s="82">
        <v>6000</v>
      </c>
      <c r="E39" s="82">
        <v>12891.58</v>
      </c>
      <c r="F39" s="80">
        <v>0</v>
      </c>
      <c r="G39" s="80">
        <f>E39/D39*100</f>
        <v>214.85966666666667</v>
      </c>
    </row>
  </sheetData>
  <mergeCells count="1">
    <mergeCell ref="B3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3"/>
  <sheetViews>
    <sheetView workbookViewId="0">
      <selection activeCell="E16" sqref="E16"/>
    </sheetView>
  </sheetViews>
  <sheetFormatPr defaultRowHeight="15" x14ac:dyDescent="0.25"/>
  <cols>
    <col min="1" max="1" width="9.140625" style="72"/>
    <col min="2" max="2" width="37.7109375" style="72" customWidth="1"/>
    <col min="3" max="5" width="25.28515625" style="72" customWidth="1"/>
    <col min="6" max="7" width="15.7109375" style="72" customWidth="1"/>
    <col min="8" max="16384" width="9.140625" style="72"/>
  </cols>
  <sheetData>
    <row r="1" spans="2:7" ht="18" x14ac:dyDescent="0.25">
      <c r="B1" s="88" t="s">
        <v>63</v>
      </c>
      <c r="C1" s="70"/>
      <c r="D1" s="70"/>
      <c r="E1" s="71"/>
      <c r="F1" s="71"/>
      <c r="G1" s="71"/>
    </row>
    <row r="2" spans="2:7" ht="15.75" customHeight="1" x14ac:dyDescent="0.25">
      <c r="B2" s="186" t="s">
        <v>31</v>
      </c>
      <c r="C2" s="186"/>
      <c r="D2" s="186"/>
      <c r="E2" s="186"/>
      <c r="F2" s="186"/>
      <c r="G2" s="186"/>
    </row>
    <row r="3" spans="2:7" ht="18" x14ac:dyDescent="0.25">
      <c r="B3" s="70"/>
      <c r="C3" s="70"/>
      <c r="D3" s="70"/>
      <c r="E3" s="71"/>
      <c r="F3" s="71"/>
      <c r="G3" s="71"/>
    </row>
    <row r="4" spans="2:7" ht="25.5" x14ac:dyDescent="0.25">
      <c r="B4" s="109" t="s">
        <v>7</v>
      </c>
      <c r="C4" s="109" t="s">
        <v>171</v>
      </c>
      <c r="D4" s="109" t="s">
        <v>172</v>
      </c>
      <c r="E4" s="109" t="s">
        <v>167</v>
      </c>
      <c r="F4" s="109" t="s">
        <v>16</v>
      </c>
      <c r="G4" s="109" t="s">
        <v>38</v>
      </c>
    </row>
    <row r="5" spans="2:7" x14ac:dyDescent="0.25">
      <c r="B5" s="110">
        <v>1</v>
      </c>
      <c r="C5" s="110">
        <v>2</v>
      </c>
      <c r="D5" s="110">
        <v>3</v>
      </c>
      <c r="E5" s="110">
        <v>4</v>
      </c>
      <c r="F5" s="110" t="s">
        <v>116</v>
      </c>
      <c r="G5" s="110" t="s">
        <v>61</v>
      </c>
    </row>
    <row r="6" spans="2:7" ht="15.75" customHeight="1" x14ac:dyDescent="0.25">
      <c r="B6" s="9" t="s">
        <v>36</v>
      </c>
      <c r="C6" s="58">
        <f>C7</f>
        <v>1463072</v>
      </c>
      <c r="D6" s="58">
        <f>D7</f>
        <v>1962330</v>
      </c>
      <c r="E6" s="58">
        <f>E7</f>
        <v>1853328.62</v>
      </c>
      <c r="F6" s="111">
        <f>E6/C6*100</f>
        <v>126.67378092123971</v>
      </c>
      <c r="G6" s="111">
        <f>E6/D6*100</f>
        <v>94.445308383401368</v>
      </c>
    </row>
    <row r="7" spans="2:7" ht="15.75" customHeight="1" x14ac:dyDescent="0.25">
      <c r="B7" s="9" t="s">
        <v>113</v>
      </c>
      <c r="C7" s="59">
        <v>1463072</v>
      </c>
      <c r="D7" s="59">
        <v>1962330</v>
      </c>
      <c r="E7" s="59">
        <v>1853328.62</v>
      </c>
      <c r="F7" s="111">
        <f t="shared" ref="F7:F9" si="0">E7/C7*100</f>
        <v>126.67378092123971</v>
      </c>
      <c r="G7" s="111">
        <f t="shared" ref="G7:G9" si="1">E7/D7*100</f>
        <v>94.445308383401368</v>
      </c>
    </row>
    <row r="8" spans="2:7" x14ac:dyDescent="0.25">
      <c r="B8" s="55" t="s">
        <v>114</v>
      </c>
      <c r="C8" s="59">
        <v>1378267</v>
      </c>
      <c r="D8" s="59">
        <f>D7-D9</f>
        <v>1852330</v>
      </c>
      <c r="E8" s="112">
        <f>E7-E9</f>
        <v>1746931.7000000002</v>
      </c>
      <c r="F8" s="111">
        <f t="shared" si="0"/>
        <v>126.74842392656866</v>
      </c>
      <c r="G8" s="111">
        <f t="shared" si="1"/>
        <v>94.309960968078059</v>
      </c>
    </row>
    <row r="9" spans="2:7" x14ac:dyDescent="0.25">
      <c r="B9" s="55" t="s">
        <v>115</v>
      </c>
      <c r="C9" s="59">
        <v>84805</v>
      </c>
      <c r="D9" s="59">
        <v>110000</v>
      </c>
      <c r="E9" s="112">
        <v>106396.92</v>
      </c>
      <c r="F9" s="111">
        <f t="shared" si="0"/>
        <v>125.46066859265372</v>
      </c>
      <c r="G9" s="111">
        <f t="shared" si="1"/>
        <v>96.724472727272726</v>
      </c>
    </row>
    <row r="10" spans="2:7" x14ac:dyDescent="0.25">
      <c r="G10" s="113"/>
    </row>
    <row r="11" spans="2:7" x14ac:dyDescent="0.25">
      <c r="B11" s="73"/>
      <c r="C11" s="73"/>
      <c r="D11" s="73"/>
      <c r="E11" s="73"/>
      <c r="F11" s="73"/>
      <c r="G11" s="73"/>
    </row>
    <row r="12" spans="2:7" x14ac:dyDescent="0.25">
      <c r="B12" s="73"/>
      <c r="C12" s="73"/>
      <c r="D12" s="73"/>
      <c r="E12" s="73"/>
      <c r="F12" s="73"/>
      <c r="G12" s="73"/>
    </row>
    <row r="13" spans="2:7" x14ac:dyDescent="0.25">
      <c r="B13" s="73"/>
      <c r="C13" s="73"/>
      <c r="D13" s="73"/>
      <c r="E13" s="73"/>
      <c r="F13" s="73"/>
      <c r="G13" s="73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workbookViewId="0"/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s="143" customFormat="1" ht="18.75" x14ac:dyDescent="0.3">
      <c r="A1" s="143" t="s">
        <v>224</v>
      </c>
    </row>
    <row r="2" spans="1:12" ht="18" customHeight="1" x14ac:dyDescent="0.2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x14ac:dyDescent="0.25">
      <c r="B3" s="166" t="s">
        <v>41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2" ht="15.75" customHeight="1" x14ac:dyDescent="0.25">
      <c r="B4" s="166" t="s">
        <v>32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2" ht="18" x14ac:dyDescent="0.25">
      <c r="B5" s="57"/>
      <c r="C5" s="57"/>
      <c r="D5" s="57"/>
      <c r="E5" s="57"/>
      <c r="F5" s="57"/>
      <c r="G5" s="57"/>
      <c r="H5" s="57"/>
      <c r="I5" s="57"/>
      <c r="J5" s="4"/>
      <c r="K5" s="4"/>
      <c r="L5" s="4"/>
    </row>
    <row r="6" spans="1:12" ht="25.5" x14ac:dyDescent="0.25">
      <c r="B6" s="190" t="s">
        <v>7</v>
      </c>
      <c r="C6" s="191"/>
      <c r="D6" s="191"/>
      <c r="E6" s="191"/>
      <c r="F6" s="192"/>
      <c r="G6" s="141" t="s">
        <v>202</v>
      </c>
      <c r="H6" s="40" t="s">
        <v>203</v>
      </c>
      <c r="I6" s="141" t="s">
        <v>204</v>
      </c>
      <c r="J6" s="141" t="s">
        <v>205</v>
      </c>
      <c r="K6" s="141" t="s">
        <v>16</v>
      </c>
      <c r="L6" s="141" t="s">
        <v>38</v>
      </c>
    </row>
    <row r="7" spans="1:12" x14ac:dyDescent="0.25">
      <c r="B7" s="190">
        <v>1</v>
      </c>
      <c r="C7" s="191"/>
      <c r="D7" s="191"/>
      <c r="E7" s="191"/>
      <c r="F7" s="192"/>
      <c r="G7" s="141">
        <v>2</v>
      </c>
      <c r="H7" s="141">
        <v>3</v>
      </c>
      <c r="I7" s="141">
        <v>4</v>
      </c>
      <c r="J7" s="141">
        <v>5</v>
      </c>
      <c r="K7" s="141" t="s">
        <v>206</v>
      </c>
      <c r="L7" s="141" t="s">
        <v>207</v>
      </c>
    </row>
    <row r="8" spans="1:12" ht="25.5" x14ac:dyDescent="0.25">
      <c r="B8" s="9">
        <v>8</v>
      </c>
      <c r="C8" s="9"/>
      <c r="D8" s="9"/>
      <c r="E8" s="9"/>
      <c r="F8" s="9" t="s">
        <v>208</v>
      </c>
      <c r="G8" s="8"/>
      <c r="H8" s="8"/>
      <c r="I8" s="8"/>
      <c r="J8" s="34"/>
      <c r="K8" s="34"/>
      <c r="L8" s="34"/>
    </row>
    <row r="9" spans="1:12" x14ac:dyDescent="0.25">
      <c r="B9" s="9"/>
      <c r="C9" s="13">
        <v>84</v>
      </c>
      <c r="D9" s="13"/>
      <c r="E9" s="13"/>
      <c r="F9" s="13" t="s">
        <v>209</v>
      </c>
      <c r="G9" s="8"/>
      <c r="H9" s="8"/>
      <c r="I9" s="8"/>
      <c r="J9" s="34"/>
      <c r="K9" s="34"/>
      <c r="L9" s="34"/>
    </row>
    <row r="10" spans="1:12" ht="51" x14ac:dyDescent="0.25">
      <c r="B10" s="10"/>
      <c r="C10" s="10"/>
      <c r="D10" s="10">
        <v>841</v>
      </c>
      <c r="E10" s="10"/>
      <c r="F10" s="27" t="s">
        <v>210</v>
      </c>
      <c r="G10" s="8"/>
      <c r="H10" s="8"/>
      <c r="I10" s="8"/>
      <c r="J10" s="34"/>
      <c r="K10" s="34"/>
      <c r="L10" s="34"/>
    </row>
    <row r="11" spans="1:12" ht="25.5" x14ac:dyDescent="0.25">
      <c r="B11" s="10"/>
      <c r="C11" s="10"/>
      <c r="D11" s="10"/>
      <c r="E11" s="10">
        <v>8413</v>
      </c>
      <c r="F11" s="27" t="s">
        <v>211</v>
      </c>
      <c r="G11" s="8"/>
      <c r="H11" s="8"/>
      <c r="I11" s="8"/>
      <c r="J11" s="34"/>
      <c r="K11" s="34"/>
      <c r="L11" s="34"/>
    </row>
    <row r="12" spans="1:12" x14ac:dyDescent="0.25">
      <c r="B12" s="10"/>
      <c r="C12" s="10"/>
      <c r="D12" s="10"/>
      <c r="E12" s="11" t="s">
        <v>212</v>
      </c>
      <c r="F12" s="15"/>
      <c r="G12" s="8"/>
      <c r="H12" s="8"/>
      <c r="I12" s="8"/>
      <c r="J12" s="34"/>
      <c r="K12" s="34"/>
      <c r="L12" s="34"/>
    </row>
    <row r="13" spans="1:12" ht="25.5" x14ac:dyDescent="0.25">
      <c r="B13" s="12">
        <v>5</v>
      </c>
      <c r="C13" s="12"/>
      <c r="D13" s="12"/>
      <c r="E13" s="12"/>
      <c r="F13" s="16" t="s">
        <v>213</v>
      </c>
      <c r="G13" s="8"/>
      <c r="H13" s="8"/>
      <c r="I13" s="8"/>
      <c r="J13" s="34"/>
      <c r="K13" s="34"/>
      <c r="L13" s="34"/>
    </row>
    <row r="14" spans="1:12" ht="25.5" x14ac:dyDescent="0.25">
      <c r="B14" s="13"/>
      <c r="C14" s="13">
        <v>54</v>
      </c>
      <c r="D14" s="13"/>
      <c r="E14" s="13"/>
      <c r="F14" s="17" t="s">
        <v>214</v>
      </c>
      <c r="G14" s="8"/>
      <c r="H14" s="8"/>
      <c r="I14" s="142"/>
      <c r="J14" s="34"/>
      <c r="K14" s="34"/>
      <c r="L14" s="34"/>
    </row>
    <row r="15" spans="1:12" ht="63.75" x14ac:dyDescent="0.25">
      <c r="B15" s="13"/>
      <c r="C15" s="13"/>
      <c r="D15" s="13">
        <v>541</v>
      </c>
      <c r="E15" s="27"/>
      <c r="F15" s="27" t="s">
        <v>215</v>
      </c>
      <c r="G15" s="8"/>
      <c r="H15" s="8"/>
      <c r="I15" s="142"/>
      <c r="J15" s="34"/>
      <c r="K15" s="34"/>
      <c r="L15" s="34"/>
    </row>
    <row r="16" spans="1:12" ht="38.25" x14ac:dyDescent="0.25">
      <c r="B16" s="13"/>
      <c r="C16" s="13"/>
      <c r="D16" s="13"/>
      <c r="E16" s="27">
        <v>5413</v>
      </c>
      <c r="F16" s="27" t="s">
        <v>216</v>
      </c>
      <c r="G16" s="8"/>
      <c r="H16" s="8"/>
      <c r="I16" s="142"/>
      <c r="J16" s="34"/>
      <c r="K16" s="34"/>
      <c r="L16" s="34"/>
    </row>
    <row r="17" spans="2:12" x14ac:dyDescent="0.25">
      <c r="B17" s="14" t="s">
        <v>217</v>
      </c>
      <c r="C17" s="12"/>
      <c r="D17" s="12"/>
      <c r="E17" s="12"/>
      <c r="F17" s="16" t="s">
        <v>212</v>
      </c>
      <c r="G17" s="8"/>
      <c r="H17" s="8"/>
      <c r="I17" s="8"/>
      <c r="J17" s="34"/>
      <c r="K17" s="34"/>
      <c r="L17" s="34"/>
    </row>
  </sheetData>
  <mergeCells count="4">
    <mergeCell ref="B3:L3"/>
    <mergeCell ref="B4:L4"/>
    <mergeCell ref="B6:F6"/>
    <mergeCell ref="B7:F7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zoomScaleNormal="100" workbookViewId="0">
      <selection activeCell="E5" sqref="E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8" ht="18" x14ac:dyDescent="0.25">
      <c r="B1" s="56" t="s">
        <v>63</v>
      </c>
      <c r="C1" s="3"/>
      <c r="D1" s="3"/>
      <c r="E1" s="4"/>
      <c r="F1" s="4"/>
      <c r="G1" s="4"/>
    </row>
    <row r="2" spans="2:8" ht="18" x14ac:dyDescent="0.25">
      <c r="B2" s="57"/>
      <c r="C2" s="57"/>
      <c r="D2" s="57"/>
      <c r="E2" s="57"/>
      <c r="F2" s="4"/>
      <c r="G2" s="4"/>
      <c r="H2" s="4"/>
    </row>
    <row r="3" spans="2:8" ht="15.75" customHeight="1" x14ac:dyDescent="0.25">
      <c r="B3" s="166" t="s">
        <v>33</v>
      </c>
      <c r="C3" s="166"/>
      <c r="D3" s="166"/>
      <c r="E3" s="166"/>
      <c r="F3" s="166"/>
      <c r="G3" s="166"/>
      <c r="H3" s="166"/>
    </row>
    <row r="4" spans="2:8" ht="18" x14ac:dyDescent="0.25">
      <c r="B4" s="57"/>
      <c r="C4" s="57"/>
      <c r="D4" s="57"/>
      <c r="E4" s="57"/>
      <c r="F4" s="4"/>
      <c r="G4" s="4"/>
      <c r="H4" s="4"/>
    </row>
    <row r="5" spans="2:8" ht="38.25" x14ac:dyDescent="0.25">
      <c r="B5" s="40" t="s">
        <v>7</v>
      </c>
      <c r="C5" s="40" t="s">
        <v>218</v>
      </c>
      <c r="D5" s="40" t="s">
        <v>203</v>
      </c>
      <c r="E5" s="40" t="s">
        <v>204</v>
      </c>
      <c r="F5" s="40" t="s">
        <v>205</v>
      </c>
      <c r="G5" s="40" t="s">
        <v>16</v>
      </c>
      <c r="H5" s="40" t="s">
        <v>38</v>
      </c>
    </row>
    <row r="6" spans="2:8" ht="25.5" x14ac:dyDescent="0.25"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 t="s">
        <v>206</v>
      </c>
      <c r="H6" s="40" t="s">
        <v>207</v>
      </c>
    </row>
    <row r="7" spans="2:8" x14ac:dyDescent="0.25">
      <c r="B7" s="9" t="s">
        <v>34</v>
      </c>
      <c r="C7" s="8"/>
      <c r="D7" s="8"/>
      <c r="E7" s="142"/>
      <c r="F7" s="34"/>
      <c r="G7" s="34"/>
      <c r="H7" s="34"/>
    </row>
    <row r="8" spans="2:8" x14ac:dyDescent="0.25">
      <c r="B8" s="9" t="s">
        <v>13</v>
      </c>
      <c r="C8" s="8"/>
      <c r="D8" s="8"/>
      <c r="E8" s="8"/>
      <c r="F8" s="34"/>
      <c r="G8" s="34"/>
      <c r="H8" s="34"/>
    </row>
    <row r="9" spans="2:8" x14ac:dyDescent="0.25">
      <c r="B9" s="24" t="s">
        <v>219</v>
      </c>
      <c r="C9" s="8"/>
      <c r="D9" s="8"/>
      <c r="E9" s="8"/>
      <c r="F9" s="34"/>
      <c r="G9" s="34"/>
      <c r="H9" s="34"/>
    </row>
    <row r="10" spans="2:8" x14ac:dyDescent="0.25">
      <c r="B10" s="25" t="s">
        <v>220</v>
      </c>
      <c r="C10" s="8"/>
      <c r="D10" s="8"/>
      <c r="E10" s="8"/>
      <c r="F10" s="34"/>
      <c r="G10" s="34"/>
      <c r="H10" s="34"/>
    </row>
    <row r="11" spans="2:8" x14ac:dyDescent="0.25">
      <c r="B11" s="25" t="s">
        <v>212</v>
      </c>
      <c r="C11" s="8"/>
      <c r="D11" s="8"/>
      <c r="E11" s="8"/>
      <c r="F11" s="34"/>
      <c r="G11" s="34"/>
      <c r="H11" s="34"/>
    </row>
    <row r="12" spans="2:8" x14ac:dyDescent="0.25">
      <c r="B12" s="9" t="s">
        <v>221</v>
      </c>
      <c r="C12" s="8"/>
      <c r="D12" s="8"/>
      <c r="E12" s="142"/>
      <c r="F12" s="34"/>
      <c r="G12" s="34"/>
      <c r="H12" s="34"/>
    </row>
    <row r="13" spans="2:8" x14ac:dyDescent="0.25">
      <c r="B13" s="26" t="s">
        <v>222</v>
      </c>
      <c r="C13" s="8"/>
      <c r="D13" s="8"/>
      <c r="E13" s="142"/>
      <c r="F13" s="34"/>
      <c r="G13" s="34"/>
      <c r="H13" s="34"/>
    </row>
    <row r="14" spans="2:8" x14ac:dyDescent="0.25">
      <c r="B14" s="9" t="s">
        <v>103</v>
      </c>
      <c r="C14" s="8"/>
      <c r="D14" s="8"/>
      <c r="E14" s="142"/>
      <c r="F14" s="34"/>
      <c r="G14" s="34"/>
      <c r="H14" s="34"/>
    </row>
    <row r="15" spans="2:8" x14ac:dyDescent="0.25">
      <c r="B15" s="26" t="s">
        <v>223</v>
      </c>
      <c r="C15" s="8"/>
      <c r="D15" s="8"/>
      <c r="E15" s="142"/>
      <c r="F15" s="34"/>
      <c r="G15" s="34"/>
      <c r="H15" s="34"/>
    </row>
    <row r="16" spans="2:8" x14ac:dyDescent="0.25">
      <c r="B16" s="13" t="s">
        <v>217</v>
      </c>
      <c r="C16" s="8"/>
      <c r="D16" s="8"/>
      <c r="E16" s="142"/>
      <c r="F16" s="34"/>
      <c r="G16" s="34"/>
      <c r="H16" s="34"/>
    </row>
    <row r="17" spans="2:8" x14ac:dyDescent="0.25">
      <c r="B17" s="26"/>
      <c r="C17" s="8"/>
      <c r="D17" s="8"/>
      <c r="E17" s="142"/>
      <c r="F17" s="34"/>
      <c r="G17" s="34"/>
      <c r="H17" s="34"/>
    </row>
    <row r="18" spans="2:8" ht="15.75" customHeight="1" x14ac:dyDescent="0.25">
      <c r="B18" s="9" t="s">
        <v>35</v>
      </c>
      <c r="C18" s="8"/>
      <c r="D18" s="8"/>
      <c r="E18" s="142"/>
      <c r="F18" s="34"/>
      <c r="G18" s="34"/>
      <c r="H18" s="34"/>
    </row>
    <row r="19" spans="2:8" ht="15.75" customHeight="1" x14ac:dyDescent="0.25">
      <c r="B19" s="9" t="s">
        <v>13</v>
      </c>
      <c r="C19" s="8"/>
      <c r="D19" s="8"/>
      <c r="E19" s="8"/>
      <c r="F19" s="34"/>
      <c r="G19" s="34"/>
      <c r="H19" s="34"/>
    </row>
    <row r="20" spans="2:8" x14ac:dyDescent="0.25">
      <c r="B20" s="24" t="s">
        <v>219</v>
      </c>
      <c r="C20" s="8"/>
      <c r="D20" s="8"/>
      <c r="E20" s="8"/>
      <c r="F20" s="34"/>
      <c r="G20" s="34"/>
      <c r="H20" s="34"/>
    </row>
    <row r="21" spans="2:8" x14ac:dyDescent="0.25">
      <c r="B21" s="25" t="s">
        <v>220</v>
      </c>
      <c r="C21" s="8"/>
      <c r="D21" s="8"/>
      <c r="E21" s="8"/>
      <c r="F21" s="34"/>
      <c r="G21" s="34"/>
      <c r="H21" s="34"/>
    </row>
    <row r="22" spans="2:8" x14ac:dyDescent="0.25">
      <c r="B22" s="25" t="s">
        <v>212</v>
      </c>
      <c r="C22" s="8"/>
      <c r="D22" s="8"/>
      <c r="E22" s="8"/>
      <c r="F22" s="34"/>
      <c r="G22" s="34"/>
      <c r="H22" s="34"/>
    </row>
    <row r="23" spans="2:8" x14ac:dyDescent="0.25">
      <c r="B23" s="9" t="s">
        <v>221</v>
      </c>
      <c r="C23" s="8"/>
      <c r="D23" s="8"/>
      <c r="E23" s="142"/>
      <c r="F23" s="34"/>
      <c r="G23" s="34"/>
      <c r="H23" s="34"/>
    </row>
    <row r="24" spans="2:8" x14ac:dyDescent="0.25">
      <c r="B24" s="26" t="s">
        <v>222</v>
      </c>
      <c r="C24" s="8"/>
      <c r="D24" s="8"/>
      <c r="E24" s="142"/>
      <c r="F24" s="34"/>
      <c r="G24" s="34"/>
      <c r="H24" s="34"/>
    </row>
    <row r="25" spans="2:8" x14ac:dyDescent="0.25">
      <c r="B25" s="9" t="s">
        <v>103</v>
      </c>
      <c r="C25" s="8"/>
      <c r="D25" s="8"/>
      <c r="E25" s="142"/>
      <c r="F25" s="34"/>
      <c r="G25" s="34"/>
      <c r="H25" s="34"/>
    </row>
    <row r="26" spans="2:8" x14ac:dyDescent="0.25">
      <c r="B26" s="26" t="s">
        <v>223</v>
      </c>
      <c r="C26" s="8"/>
      <c r="D26" s="8"/>
      <c r="E26" s="142"/>
      <c r="F26" s="34"/>
      <c r="G26" s="34"/>
      <c r="H26" s="34"/>
    </row>
    <row r="27" spans="2:8" x14ac:dyDescent="0.25">
      <c r="B27" s="13" t="s">
        <v>217</v>
      </c>
      <c r="C27" s="8"/>
      <c r="D27" s="8"/>
      <c r="E27" s="142"/>
      <c r="F27" s="34"/>
      <c r="G27" s="34"/>
      <c r="H27" s="34"/>
    </row>
  </sheetData>
  <mergeCells count="1">
    <mergeCell ref="B3:H3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71"/>
  <sheetViews>
    <sheetView tabSelected="1" zoomScaleNormal="100" workbookViewId="0">
      <selection activeCell="F6" sqref="F6"/>
    </sheetView>
  </sheetViews>
  <sheetFormatPr defaultRowHeight="18.75" x14ac:dyDescent="0.3"/>
  <cols>
    <col min="1" max="1" width="9.140625" style="198"/>
    <col min="2" max="2" width="11.85546875" style="198" bestFit="1" customWidth="1"/>
    <col min="3" max="3" width="8.42578125" style="198" bestFit="1" customWidth="1"/>
    <col min="4" max="4" width="25.42578125" style="198" customWidth="1"/>
    <col min="5" max="5" width="74.42578125" style="198" customWidth="1"/>
    <col min="6" max="6" width="36.28515625" style="200" customWidth="1"/>
    <col min="7" max="7" width="31.140625" style="200" customWidth="1"/>
    <col min="8" max="8" width="31" style="200" customWidth="1"/>
    <col min="9" max="16384" width="9.140625" style="198"/>
  </cols>
  <sheetData>
    <row r="1" spans="2:8" ht="27.75" customHeight="1" x14ac:dyDescent="0.3">
      <c r="B1" s="193" t="s">
        <v>63</v>
      </c>
      <c r="C1" s="194"/>
      <c r="D1" s="194"/>
      <c r="E1" s="195"/>
      <c r="F1" s="196"/>
      <c r="G1" s="197"/>
      <c r="H1" s="197"/>
    </row>
    <row r="2" spans="2:8" ht="34.5" customHeight="1" x14ac:dyDescent="0.3">
      <c r="B2" s="199" t="s">
        <v>157</v>
      </c>
      <c r="C2" s="199"/>
      <c r="D2" s="199"/>
      <c r="E2" s="199"/>
      <c r="F2" s="199"/>
      <c r="G2" s="199"/>
    </row>
    <row r="3" spans="2:8" ht="6.75" customHeight="1" x14ac:dyDescent="0.3">
      <c r="B3" s="201"/>
      <c r="C3" s="201"/>
      <c r="D3" s="201"/>
      <c r="E3" s="201"/>
      <c r="F3" s="202"/>
      <c r="G3" s="197"/>
      <c r="H3" s="197"/>
    </row>
    <row r="4" spans="2:8" s="205" customFormat="1" x14ac:dyDescent="0.3">
      <c r="B4" s="203" t="s">
        <v>159</v>
      </c>
      <c r="C4" s="203"/>
      <c r="D4" s="203"/>
      <c r="E4" s="203"/>
      <c r="F4" s="203"/>
      <c r="G4" s="203"/>
      <c r="H4" s="204"/>
    </row>
    <row r="5" spans="2:8" ht="20.100000000000001" customHeight="1" x14ac:dyDescent="0.3">
      <c r="B5" s="201"/>
      <c r="C5" s="201"/>
      <c r="D5" s="201"/>
      <c r="E5" s="201"/>
      <c r="F5" s="198"/>
      <c r="G5" s="197"/>
      <c r="H5" s="197"/>
    </row>
    <row r="6" spans="2:8" s="208" customFormat="1" ht="43.5" customHeight="1" x14ac:dyDescent="0.3">
      <c r="B6" s="206" t="s">
        <v>7</v>
      </c>
      <c r="C6" s="206"/>
      <c r="D6" s="206"/>
      <c r="E6" s="206"/>
      <c r="F6" s="207" t="s">
        <v>172</v>
      </c>
      <c r="G6" s="207" t="s">
        <v>173</v>
      </c>
      <c r="H6" s="207" t="s">
        <v>16</v>
      </c>
    </row>
    <row r="7" spans="2:8" s="208" customFormat="1" ht="20.100000000000001" customHeight="1" x14ac:dyDescent="0.3">
      <c r="B7" s="206">
        <v>1</v>
      </c>
      <c r="C7" s="206"/>
      <c r="D7" s="206"/>
      <c r="E7" s="206"/>
      <c r="F7" s="207">
        <v>2</v>
      </c>
      <c r="G7" s="207">
        <v>3</v>
      </c>
      <c r="H7" s="207" t="s">
        <v>158</v>
      </c>
    </row>
    <row r="8" spans="2:8" s="208" customFormat="1" x14ac:dyDescent="0.3">
      <c r="B8" s="209" t="s">
        <v>117</v>
      </c>
      <c r="C8" s="209"/>
      <c r="D8" s="209"/>
      <c r="E8" s="210" t="s">
        <v>118</v>
      </c>
      <c r="F8" s="211">
        <v>1463072</v>
      </c>
      <c r="G8" s="212">
        <f>G9+G19+G36</f>
        <v>1851705.3800000001</v>
      </c>
      <c r="H8" s="213">
        <f>G8/F8*100</f>
        <v>126.56283354476061</v>
      </c>
    </row>
    <row r="9" spans="2:8" s="208" customFormat="1" x14ac:dyDescent="0.3">
      <c r="B9" s="209" t="s">
        <v>119</v>
      </c>
      <c r="C9" s="209"/>
      <c r="D9" s="209"/>
      <c r="E9" s="210" t="s">
        <v>120</v>
      </c>
      <c r="F9" s="211">
        <f>F10+F15</f>
        <v>45658</v>
      </c>
      <c r="G9" s="212">
        <f>G10+G15</f>
        <v>86685.98</v>
      </c>
      <c r="H9" s="213">
        <f t="shared" ref="H9:H67" si="0">G9/F9*100</f>
        <v>189.85934556923212</v>
      </c>
    </row>
    <row r="10" spans="2:8" s="208" customFormat="1" x14ac:dyDescent="0.3">
      <c r="B10" s="209" t="s">
        <v>121</v>
      </c>
      <c r="C10" s="209"/>
      <c r="D10" s="209"/>
      <c r="E10" s="210" t="s">
        <v>122</v>
      </c>
      <c r="F10" s="211">
        <f t="shared" ref="F10:G10" si="1">F11</f>
        <v>45658</v>
      </c>
      <c r="G10" s="211">
        <f t="shared" si="1"/>
        <v>85556.9</v>
      </c>
      <c r="H10" s="213">
        <f t="shared" si="0"/>
        <v>187.38643830215952</v>
      </c>
    </row>
    <row r="11" spans="2:8" s="208" customFormat="1" x14ac:dyDescent="0.3">
      <c r="B11" s="214" t="s">
        <v>123</v>
      </c>
      <c r="C11" s="214"/>
      <c r="D11" s="214"/>
      <c r="E11" s="215" t="s">
        <v>124</v>
      </c>
      <c r="F11" s="216">
        <v>45658</v>
      </c>
      <c r="G11" s="216">
        <v>85556.9</v>
      </c>
      <c r="H11" s="213">
        <f t="shared" si="0"/>
        <v>187.38643830215952</v>
      </c>
    </row>
    <row r="12" spans="2:8" s="208" customFormat="1" x14ac:dyDescent="0.3">
      <c r="B12" s="217">
        <v>3</v>
      </c>
      <c r="C12" s="217"/>
      <c r="D12" s="217"/>
      <c r="E12" s="217" t="s">
        <v>4</v>
      </c>
      <c r="F12" s="216">
        <v>45658</v>
      </c>
      <c r="G12" s="216">
        <v>85556.9</v>
      </c>
      <c r="H12" s="213">
        <f t="shared" si="0"/>
        <v>187.38643830215952</v>
      </c>
    </row>
    <row r="13" spans="2:8" s="208" customFormat="1" x14ac:dyDescent="0.3">
      <c r="B13" s="217">
        <v>32</v>
      </c>
      <c r="C13" s="217"/>
      <c r="D13" s="217"/>
      <c r="E13" s="217" t="s">
        <v>9</v>
      </c>
      <c r="F13" s="216">
        <v>44637</v>
      </c>
      <c r="G13" s="216">
        <f>G12-G14</f>
        <v>83936.01</v>
      </c>
      <c r="H13" s="213">
        <f t="shared" si="0"/>
        <v>188.04133342294509</v>
      </c>
    </row>
    <row r="14" spans="2:8" s="208" customFormat="1" x14ac:dyDescent="0.3">
      <c r="B14" s="217">
        <v>34</v>
      </c>
      <c r="C14" s="217"/>
      <c r="D14" s="217"/>
      <c r="E14" s="217" t="s">
        <v>55</v>
      </c>
      <c r="F14" s="216">
        <v>1021</v>
      </c>
      <c r="G14" s="216">
        <v>1620.89</v>
      </c>
      <c r="H14" s="213">
        <f t="shared" si="0"/>
        <v>158.75514201762979</v>
      </c>
    </row>
    <row r="15" spans="2:8" s="208" customFormat="1" x14ac:dyDescent="0.3">
      <c r="B15" s="209" t="s">
        <v>125</v>
      </c>
      <c r="C15" s="209"/>
      <c r="D15" s="209"/>
      <c r="E15" s="210" t="s">
        <v>126</v>
      </c>
      <c r="F15" s="211">
        <f t="shared" ref="F15:G16" si="2">F16</f>
        <v>0</v>
      </c>
      <c r="G15" s="211">
        <f t="shared" si="2"/>
        <v>1129.08</v>
      </c>
      <c r="H15" s="213">
        <v>0</v>
      </c>
    </row>
    <row r="16" spans="2:8" s="208" customFormat="1" x14ac:dyDescent="0.3">
      <c r="B16" s="214" t="s">
        <v>123</v>
      </c>
      <c r="C16" s="214"/>
      <c r="D16" s="214"/>
      <c r="E16" s="215" t="s">
        <v>124</v>
      </c>
      <c r="F16" s="216">
        <f t="shared" si="2"/>
        <v>0</v>
      </c>
      <c r="G16" s="216">
        <f t="shared" si="2"/>
        <v>1129.08</v>
      </c>
      <c r="H16" s="213">
        <v>0</v>
      </c>
    </row>
    <row r="17" spans="2:8" s="208" customFormat="1" x14ac:dyDescent="0.3">
      <c r="B17" s="218">
        <v>4</v>
      </c>
      <c r="C17" s="218"/>
      <c r="D17" s="218"/>
      <c r="E17" s="217" t="s">
        <v>6</v>
      </c>
      <c r="F17" s="216">
        <v>0</v>
      </c>
      <c r="G17" s="216">
        <v>1129.08</v>
      </c>
      <c r="H17" s="213">
        <v>0</v>
      </c>
    </row>
    <row r="18" spans="2:8" s="208" customFormat="1" x14ac:dyDescent="0.3">
      <c r="B18" s="218">
        <v>42</v>
      </c>
      <c r="C18" s="218"/>
      <c r="D18" s="218"/>
      <c r="E18" s="217" t="s">
        <v>127</v>
      </c>
      <c r="F18" s="216">
        <v>0</v>
      </c>
      <c r="G18" s="216">
        <v>1129.08</v>
      </c>
      <c r="H18" s="213">
        <v>0</v>
      </c>
    </row>
    <row r="19" spans="2:8" s="208" customFormat="1" ht="37.5" x14ac:dyDescent="0.3">
      <c r="B19" s="209" t="s">
        <v>128</v>
      </c>
      <c r="C19" s="209"/>
      <c r="D19" s="209"/>
      <c r="E19" s="210" t="s">
        <v>129</v>
      </c>
      <c r="F19" s="211">
        <v>62016</v>
      </c>
      <c r="G19" s="211">
        <v>25019</v>
      </c>
      <c r="H19" s="213">
        <f t="shared" si="0"/>
        <v>40.342814757481946</v>
      </c>
    </row>
    <row r="20" spans="2:8" s="208" customFormat="1" ht="37.5" x14ac:dyDescent="0.3">
      <c r="B20" s="209" t="s">
        <v>121</v>
      </c>
      <c r="C20" s="209"/>
      <c r="D20" s="209"/>
      <c r="E20" s="210" t="s">
        <v>130</v>
      </c>
      <c r="F20" s="211">
        <f>F21</f>
        <v>60392</v>
      </c>
      <c r="G20" s="211">
        <v>25019</v>
      </c>
      <c r="H20" s="213">
        <f t="shared" si="0"/>
        <v>41.427672539409194</v>
      </c>
    </row>
    <row r="21" spans="2:8" s="208" customFormat="1" x14ac:dyDescent="0.3">
      <c r="B21" s="214" t="s">
        <v>131</v>
      </c>
      <c r="C21" s="214"/>
      <c r="D21" s="214"/>
      <c r="E21" s="215" t="s">
        <v>132</v>
      </c>
      <c r="F21" s="216">
        <v>60392</v>
      </c>
      <c r="G21" s="216">
        <v>25019</v>
      </c>
      <c r="H21" s="213">
        <f t="shared" si="0"/>
        <v>41.427672539409194</v>
      </c>
    </row>
    <row r="22" spans="2:8" s="208" customFormat="1" x14ac:dyDescent="0.3">
      <c r="B22" s="218">
        <v>3</v>
      </c>
      <c r="C22" s="218"/>
      <c r="D22" s="218"/>
      <c r="E22" s="217" t="s">
        <v>4</v>
      </c>
      <c r="F22" s="219">
        <v>56542</v>
      </c>
      <c r="G22" s="216"/>
      <c r="H22" s="213">
        <f t="shared" si="0"/>
        <v>0</v>
      </c>
    </row>
    <row r="23" spans="2:8" s="208" customFormat="1" x14ac:dyDescent="0.3">
      <c r="B23" s="218">
        <v>31</v>
      </c>
      <c r="C23" s="218"/>
      <c r="D23" s="218"/>
      <c r="E23" s="217" t="s">
        <v>133</v>
      </c>
      <c r="F23" s="219"/>
      <c r="G23" s="216"/>
      <c r="H23" s="213">
        <v>0</v>
      </c>
    </row>
    <row r="24" spans="2:8" s="208" customFormat="1" x14ac:dyDescent="0.3">
      <c r="B24" s="218">
        <v>32</v>
      </c>
      <c r="C24" s="218"/>
      <c r="D24" s="218"/>
      <c r="E24" s="217" t="s">
        <v>9</v>
      </c>
      <c r="F24" s="219">
        <v>56542</v>
      </c>
      <c r="G24" s="216">
        <v>25019</v>
      </c>
      <c r="H24" s="213">
        <f t="shared" si="0"/>
        <v>44.248523221675924</v>
      </c>
    </row>
    <row r="25" spans="2:8" s="208" customFormat="1" x14ac:dyDescent="0.3">
      <c r="B25" s="217">
        <v>34</v>
      </c>
      <c r="C25" s="217"/>
      <c r="D25" s="217"/>
      <c r="E25" s="217" t="s">
        <v>55</v>
      </c>
      <c r="F25" s="219"/>
      <c r="G25" s="216"/>
      <c r="H25" s="213">
        <v>0</v>
      </c>
    </row>
    <row r="26" spans="2:8" s="208" customFormat="1" x14ac:dyDescent="0.3">
      <c r="B26" s="218">
        <v>4</v>
      </c>
      <c r="C26" s="218"/>
      <c r="D26" s="218"/>
      <c r="E26" s="217" t="s">
        <v>134</v>
      </c>
      <c r="F26" s="219">
        <v>3850</v>
      </c>
      <c r="G26" s="216"/>
      <c r="H26" s="213">
        <v>0</v>
      </c>
    </row>
    <row r="27" spans="2:8" s="208" customFormat="1" x14ac:dyDescent="0.3">
      <c r="B27" s="218">
        <v>42</v>
      </c>
      <c r="C27" s="218"/>
      <c r="D27" s="218"/>
      <c r="E27" s="217" t="s">
        <v>135</v>
      </c>
      <c r="F27" s="219">
        <v>3850</v>
      </c>
      <c r="G27" s="216"/>
      <c r="H27" s="213">
        <v>0</v>
      </c>
    </row>
    <row r="28" spans="2:8" s="208" customFormat="1" x14ac:dyDescent="0.3">
      <c r="B28" s="220" t="s">
        <v>136</v>
      </c>
      <c r="C28" s="220"/>
      <c r="D28" s="220"/>
      <c r="E28" s="221" t="s">
        <v>137</v>
      </c>
      <c r="F28" s="222">
        <v>478</v>
      </c>
      <c r="G28" s="223">
        <f>G29</f>
        <v>477.72</v>
      </c>
      <c r="H28" s="213">
        <v>0</v>
      </c>
    </row>
    <row r="29" spans="2:8" s="208" customFormat="1" x14ac:dyDescent="0.3">
      <c r="B29" s="224" t="s">
        <v>131</v>
      </c>
      <c r="C29" s="224"/>
      <c r="D29" s="224"/>
      <c r="E29" s="225" t="s">
        <v>138</v>
      </c>
      <c r="F29" s="226">
        <v>478</v>
      </c>
      <c r="G29" s="227">
        <v>477.72</v>
      </c>
      <c r="H29" s="213">
        <v>0</v>
      </c>
    </row>
    <row r="30" spans="2:8" s="208" customFormat="1" x14ac:dyDescent="0.3">
      <c r="B30" s="228">
        <v>3</v>
      </c>
      <c r="C30" s="228"/>
      <c r="D30" s="228"/>
      <c r="E30" s="229" t="s">
        <v>4</v>
      </c>
      <c r="F30" s="226">
        <v>478</v>
      </c>
      <c r="G30" s="227">
        <v>477.72</v>
      </c>
      <c r="H30" s="213">
        <v>0</v>
      </c>
    </row>
    <row r="31" spans="2:8" s="208" customFormat="1" x14ac:dyDescent="0.3">
      <c r="B31" s="228">
        <v>32</v>
      </c>
      <c r="C31" s="228"/>
      <c r="D31" s="228"/>
      <c r="E31" s="229" t="s">
        <v>9</v>
      </c>
      <c r="F31" s="226">
        <v>478</v>
      </c>
      <c r="G31" s="227">
        <v>477.72</v>
      </c>
      <c r="H31" s="213">
        <v>0</v>
      </c>
    </row>
    <row r="32" spans="2:8" s="208" customFormat="1" x14ac:dyDescent="0.3">
      <c r="B32" s="209" t="s">
        <v>125</v>
      </c>
      <c r="C32" s="209"/>
      <c r="D32" s="209"/>
      <c r="E32" s="210" t="s">
        <v>139</v>
      </c>
      <c r="F32" s="230">
        <v>1146</v>
      </c>
      <c r="G32" s="211">
        <f>G33</f>
        <v>1146.24</v>
      </c>
      <c r="H32" s="213">
        <v>0</v>
      </c>
    </row>
    <row r="33" spans="2:8" s="208" customFormat="1" x14ac:dyDescent="0.3">
      <c r="B33" s="214" t="s">
        <v>131</v>
      </c>
      <c r="C33" s="214"/>
      <c r="D33" s="214"/>
      <c r="E33" s="215" t="s">
        <v>140</v>
      </c>
      <c r="F33" s="231">
        <v>1146</v>
      </c>
      <c r="G33" s="216">
        <v>1146.24</v>
      </c>
      <c r="H33" s="213">
        <v>0</v>
      </c>
    </row>
    <row r="34" spans="2:8" s="208" customFormat="1" x14ac:dyDescent="0.3">
      <c r="B34" s="218">
        <v>3</v>
      </c>
      <c r="C34" s="218"/>
      <c r="D34" s="218"/>
      <c r="E34" s="217" t="s">
        <v>4</v>
      </c>
      <c r="F34" s="231">
        <v>1146</v>
      </c>
      <c r="G34" s="216">
        <v>1146.24</v>
      </c>
      <c r="H34" s="213">
        <v>0</v>
      </c>
    </row>
    <row r="35" spans="2:8" s="208" customFormat="1" x14ac:dyDescent="0.3">
      <c r="B35" s="218">
        <v>32</v>
      </c>
      <c r="C35" s="218"/>
      <c r="D35" s="218"/>
      <c r="E35" s="217" t="s">
        <v>9</v>
      </c>
      <c r="F35" s="231">
        <v>1146</v>
      </c>
      <c r="G35" s="216">
        <v>1146.24</v>
      </c>
      <c r="H35" s="213">
        <v>0</v>
      </c>
    </row>
    <row r="36" spans="2:8" s="208" customFormat="1" ht="37.5" x14ac:dyDescent="0.3">
      <c r="B36" s="209" t="s">
        <v>128</v>
      </c>
      <c r="C36" s="209"/>
      <c r="D36" s="209"/>
      <c r="E36" s="210" t="s">
        <v>129</v>
      </c>
      <c r="F36" s="232">
        <f>F37</f>
        <v>1343665</v>
      </c>
      <c r="G36" s="211">
        <f>G37</f>
        <v>1740000.4000000001</v>
      </c>
      <c r="H36" s="213">
        <f t="shared" si="0"/>
        <v>129.49659327287682</v>
      </c>
    </row>
    <row r="37" spans="2:8" s="208" customFormat="1" x14ac:dyDescent="0.3">
      <c r="B37" s="209" t="s">
        <v>141</v>
      </c>
      <c r="C37" s="209"/>
      <c r="D37" s="209"/>
      <c r="E37" s="210" t="s">
        <v>142</v>
      </c>
      <c r="F37" s="232">
        <f>F38+F43+F49+F55+F62+F68</f>
        <v>1343665</v>
      </c>
      <c r="G37" s="211">
        <f>G38+G43+G49+G55+G62+G68</f>
        <v>1740000.4000000001</v>
      </c>
      <c r="H37" s="213">
        <f t="shared" si="0"/>
        <v>129.49659327287682</v>
      </c>
    </row>
    <row r="38" spans="2:8" s="208" customFormat="1" ht="19.5" x14ac:dyDescent="0.35">
      <c r="B38" s="233" t="s">
        <v>143</v>
      </c>
      <c r="C38" s="233"/>
      <c r="D38" s="233"/>
      <c r="E38" s="234" t="s">
        <v>144</v>
      </c>
      <c r="F38" s="235">
        <f>F39+F41</f>
        <v>2439</v>
      </c>
      <c r="G38" s="236">
        <v>2539.7399999999998</v>
      </c>
      <c r="H38" s="213">
        <f t="shared" si="0"/>
        <v>104.13038130381302</v>
      </c>
    </row>
    <row r="39" spans="2:8" s="208" customFormat="1" x14ac:dyDescent="0.3">
      <c r="B39" s="218">
        <v>3</v>
      </c>
      <c r="C39" s="218"/>
      <c r="D39" s="218"/>
      <c r="E39" s="217" t="s">
        <v>4</v>
      </c>
      <c r="F39" s="219">
        <v>2439</v>
      </c>
      <c r="G39" s="216">
        <v>2540</v>
      </c>
      <c r="H39" s="213">
        <f t="shared" si="0"/>
        <v>104.14104141041412</v>
      </c>
    </row>
    <row r="40" spans="2:8" s="208" customFormat="1" x14ac:dyDescent="0.3">
      <c r="B40" s="218">
        <v>32</v>
      </c>
      <c r="C40" s="218"/>
      <c r="D40" s="218"/>
      <c r="E40" s="217" t="s">
        <v>9</v>
      </c>
      <c r="F40" s="219">
        <v>2439</v>
      </c>
      <c r="G40" s="216">
        <v>2540</v>
      </c>
      <c r="H40" s="213">
        <f t="shared" si="0"/>
        <v>104.14104141041412</v>
      </c>
    </row>
    <row r="41" spans="2:8" s="208" customFormat="1" x14ac:dyDescent="0.3">
      <c r="B41" s="218">
        <v>4</v>
      </c>
      <c r="C41" s="218"/>
      <c r="D41" s="218"/>
      <c r="E41" s="217" t="s">
        <v>145</v>
      </c>
      <c r="F41" s="219">
        <v>0</v>
      </c>
      <c r="G41" s="216">
        <v>0</v>
      </c>
      <c r="H41" s="213">
        <v>0</v>
      </c>
    </row>
    <row r="42" spans="2:8" s="208" customFormat="1" x14ac:dyDescent="0.3">
      <c r="B42" s="218">
        <v>42</v>
      </c>
      <c r="C42" s="218"/>
      <c r="D42" s="218"/>
      <c r="E42" s="217" t="s">
        <v>127</v>
      </c>
      <c r="F42" s="219">
        <v>0</v>
      </c>
      <c r="G42" s="216">
        <v>0</v>
      </c>
      <c r="H42" s="213" t="e">
        <f t="shared" si="0"/>
        <v>#DIV/0!</v>
      </c>
    </row>
    <row r="43" spans="2:8" s="208" customFormat="1" ht="19.5" x14ac:dyDescent="0.35">
      <c r="B43" s="233" t="s">
        <v>146</v>
      </c>
      <c r="C43" s="233"/>
      <c r="D43" s="233"/>
      <c r="E43" s="234" t="s">
        <v>147</v>
      </c>
      <c r="F43" s="235">
        <v>1705</v>
      </c>
      <c r="G43" s="236">
        <v>18070</v>
      </c>
      <c r="H43" s="213">
        <f t="shared" si="0"/>
        <v>1059.824046920821</v>
      </c>
    </row>
    <row r="44" spans="2:8" s="208" customFormat="1" x14ac:dyDescent="0.3">
      <c r="B44" s="218">
        <v>3</v>
      </c>
      <c r="C44" s="218"/>
      <c r="D44" s="218"/>
      <c r="E44" s="217" t="s">
        <v>4</v>
      </c>
      <c r="F44" s="219">
        <v>1705</v>
      </c>
      <c r="G44" s="216">
        <f>G45+G46</f>
        <v>15193.630000000001</v>
      </c>
      <c r="H44" s="213">
        <f t="shared" si="0"/>
        <v>891.12199413489748</v>
      </c>
    </row>
    <row r="45" spans="2:8" s="208" customFormat="1" x14ac:dyDescent="0.3">
      <c r="B45" s="217" t="s">
        <v>197</v>
      </c>
      <c r="C45" s="217"/>
      <c r="D45" s="217"/>
      <c r="E45" s="217" t="s">
        <v>196</v>
      </c>
      <c r="F45" s="219"/>
      <c r="G45" s="216">
        <v>1650</v>
      </c>
      <c r="H45" s="213"/>
    </row>
    <row r="46" spans="2:8" s="208" customFormat="1" x14ac:dyDescent="0.3">
      <c r="B46" s="218">
        <v>32</v>
      </c>
      <c r="C46" s="218"/>
      <c r="D46" s="218"/>
      <c r="E46" s="217" t="s">
        <v>9</v>
      </c>
      <c r="F46" s="219">
        <f>F43-F47</f>
        <v>1705</v>
      </c>
      <c r="G46" s="216">
        <f>G43-G47-G45</f>
        <v>13543.630000000001</v>
      </c>
      <c r="H46" s="213">
        <f t="shared" si="0"/>
        <v>794.34780058651029</v>
      </c>
    </row>
    <row r="47" spans="2:8" s="208" customFormat="1" x14ac:dyDescent="0.3">
      <c r="B47" s="218">
        <v>4</v>
      </c>
      <c r="C47" s="218"/>
      <c r="D47" s="218"/>
      <c r="E47" s="217" t="s">
        <v>145</v>
      </c>
      <c r="F47" s="219">
        <v>0</v>
      </c>
      <c r="G47" s="216">
        <v>2876.37</v>
      </c>
      <c r="H47" s="213" t="e">
        <f t="shared" si="0"/>
        <v>#DIV/0!</v>
      </c>
    </row>
    <row r="48" spans="2:8" s="208" customFormat="1" x14ac:dyDescent="0.3">
      <c r="B48" s="218">
        <v>42</v>
      </c>
      <c r="C48" s="218"/>
      <c r="D48" s="218"/>
      <c r="E48" s="217" t="s">
        <v>127</v>
      </c>
      <c r="F48" s="219">
        <v>0</v>
      </c>
      <c r="G48" s="216">
        <v>2876.37</v>
      </c>
      <c r="H48" s="213" t="e">
        <f t="shared" si="0"/>
        <v>#DIV/0!</v>
      </c>
    </row>
    <row r="49" spans="2:8" s="208" customFormat="1" ht="19.5" x14ac:dyDescent="0.35">
      <c r="B49" s="233" t="s">
        <v>148</v>
      </c>
      <c r="C49" s="233"/>
      <c r="D49" s="233"/>
      <c r="E49" s="234" t="s">
        <v>149</v>
      </c>
      <c r="F49" s="235">
        <v>41688</v>
      </c>
      <c r="G49" s="236">
        <v>49172.12</v>
      </c>
      <c r="H49" s="213">
        <f t="shared" si="0"/>
        <v>117.95269621953561</v>
      </c>
    </row>
    <row r="50" spans="2:8" s="208" customFormat="1" x14ac:dyDescent="0.3">
      <c r="B50" s="218">
        <v>3</v>
      </c>
      <c r="C50" s="218"/>
      <c r="D50" s="218"/>
      <c r="E50" s="217" t="s">
        <v>4</v>
      </c>
      <c r="F50" s="219">
        <v>41688</v>
      </c>
      <c r="G50" s="216">
        <v>49172.12</v>
      </c>
      <c r="H50" s="213">
        <f t="shared" si="0"/>
        <v>117.95269621953561</v>
      </c>
    </row>
    <row r="51" spans="2:8" s="208" customFormat="1" x14ac:dyDescent="0.3">
      <c r="B51" s="218">
        <v>31</v>
      </c>
      <c r="C51" s="218"/>
      <c r="D51" s="218"/>
      <c r="E51" s="217" t="s">
        <v>133</v>
      </c>
      <c r="F51" s="219">
        <v>6043</v>
      </c>
      <c r="G51" s="216">
        <v>11435.31</v>
      </c>
      <c r="H51" s="213">
        <f t="shared" si="0"/>
        <v>189.23233493298031</v>
      </c>
    </row>
    <row r="52" spans="2:8" s="208" customFormat="1" x14ac:dyDescent="0.3">
      <c r="B52" s="218">
        <v>32</v>
      </c>
      <c r="C52" s="218"/>
      <c r="D52" s="218"/>
      <c r="E52" s="217" t="s">
        <v>9</v>
      </c>
      <c r="F52" s="219">
        <v>35645</v>
      </c>
      <c r="G52" s="216">
        <f>G50-G51</f>
        <v>37736.810000000005</v>
      </c>
      <c r="H52" s="213">
        <v>0</v>
      </c>
    </row>
    <row r="53" spans="2:8" s="208" customFormat="1" x14ac:dyDescent="0.3">
      <c r="B53" s="218">
        <v>4</v>
      </c>
      <c r="C53" s="218"/>
      <c r="D53" s="218"/>
      <c r="E53" s="217" t="s">
        <v>145</v>
      </c>
      <c r="F53" s="219">
        <v>0</v>
      </c>
      <c r="G53" s="216">
        <v>0</v>
      </c>
      <c r="H53" s="213"/>
    </row>
    <row r="54" spans="2:8" s="208" customFormat="1" x14ac:dyDescent="0.3">
      <c r="B54" s="218">
        <v>42</v>
      </c>
      <c r="C54" s="218"/>
      <c r="D54" s="218"/>
      <c r="E54" s="217" t="s">
        <v>127</v>
      </c>
      <c r="F54" s="219">
        <v>0</v>
      </c>
      <c r="G54" s="216">
        <v>0</v>
      </c>
      <c r="H54" s="213"/>
    </row>
    <row r="55" spans="2:8" s="208" customFormat="1" ht="19.5" x14ac:dyDescent="0.35">
      <c r="B55" s="233" t="s">
        <v>150</v>
      </c>
      <c r="C55" s="233"/>
      <c r="D55" s="233"/>
      <c r="E55" s="234" t="s">
        <v>151</v>
      </c>
      <c r="F55" s="235">
        <v>1261240</v>
      </c>
      <c r="G55" s="236">
        <v>1607707.94</v>
      </c>
      <c r="H55" s="213">
        <f t="shared" si="0"/>
        <v>127.47042117281404</v>
      </c>
    </row>
    <row r="56" spans="2:8" s="208" customFormat="1" x14ac:dyDescent="0.3">
      <c r="B56" s="218">
        <v>3</v>
      </c>
      <c r="C56" s="218"/>
      <c r="D56" s="218"/>
      <c r="E56" s="217" t="s">
        <v>4</v>
      </c>
      <c r="F56" s="219">
        <v>1261240</v>
      </c>
      <c r="G56" s="216">
        <f>G57+G58</f>
        <v>1612252.56</v>
      </c>
      <c r="H56" s="213">
        <f t="shared" si="0"/>
        <v>127.83075068979734</v>
      </c>
    </row>
    <row r="57" spans="2:8" s="208" customFormat="1" x14ac:dyDescent="0.3">
      <c r="B57" s="218">
        <v>31</v>
      </c>
      <c r="C57" s="218"/>
      <c r="D57" s="218"/>
      <c r="E57" s="217" t="s">
        <v>133</v>
      </c>
      <c r="F57" s="219">
        <v>1189178</v>
      </c>
      <c r="G57" s="216">
        <v>1434142.11</v>
      </c>
      <c r="H57" s="213">
        <f t="shared" si="0"/>
        <v>120.59944852662935</v>
      </c>
    </row>
    <row r="58" spans="2:8" s="208" customFormat="1" x14ac:dyDescent="0.3">
      <c r="B58" s="218">
        <v>32</v>
      </c>
      <c r="C58" s="218"/>
      <c r="D58" s="218"/>
      <c r="E58" s="217" t="s">
        <v>9</v>
      </c>
      <c r="F58" s="219">
        <v>72062</v>
      </c>
      <c r="G58" s="216">
        <f>G55-G57+G60</f>
        <v>178110.44999999984</v>
      </c>
      <c r="H58" s="213">
        <f t="shared" si="0"/>
        <v>247.16279037495465</v>
      </c>
    </row>
    <row r="59" spans="2:8" s="208" customFormat="1" ht="37.5" x14ac:dyDescent="0.3">
      <c r="B59" s="217">
        <v>37</v>
      </c>
      <c r="C59" s="217"/>
      <c r="D59" s="217"/>
      <c r="E59" s="217" t="s">
        <v>152</v>
      </c>
      <c r="F59" s="219">
        <v>17883</v>
      </c>
      <c r="G59" s="216">
        <v>19735.2</v>
      </c>
      <c r="H59" s="213">
        <f t="shared" si="0"/>
        <v>110.35732259687971</v>
      </c>
    </row>
    <row r="60" spans="2:8" s="208" customFormat="1" x14ac:dyDescent="0.3">
      <c r="B60" s="218">
        <v>4</v>
      </c>
      <c r="C60" s="218"/>
      <c r="D60" s="218"/>
      <c r="E60" s="217" t="s">
        <v>145</v>
      </c>
      <c r="F60" s="219">
        <v>1665</v>
      </c>
      <c r="G60" s="216">
        <v>4544.62</v>
      </c>
      <c r="H60" s="213">
        <f t="shared" si="0"/>
        <v>272.95015015015014</v>
      </c>
    </row>
    <row r="61" spans="2:8" s="208" customFormat="1" x14ac:dyDescent="0.3">
      <c r="B61" s="218">
        <v>42</v>
      </c>
      <c r="C61" s="218"/>
      <c r="D61" s="218"/>
      <c r="E61" s="217" t="s">
        <v>127</v>
      </c>
      <c r="F61" s="219">
        <v>19548</v>
      </c>
      <c r="G61" s="216">
        <v>4544.62</v>
      </c>
      <c r="H61" s="213">
        <f t="shared" si="0"/>
        <v>23.24851647227338</v>
      </c>
    </row>
    <row r="62" spans="2:8" s="208" customFormat="1" ht="19.5" x14ac:dyDescent="0.35">
      <c r="B62" s="233" t="s">
        <v>153</v>
      </c>
      <c r="C62" s="233"/>
      <c r="D62" s="233"/>
      <c r="E62" s="234" t="s">
        <v>154</v>
      </c>
      <c r="F62" s="235">
        <v>36593</v>
      </c>
      <c r="G62" s="236">
        <v>58425</v>
      </c>
      <c r="H62" s="213">
        <f t="shared" si="0"/>
        <v>159.66168392862022</v>
      </c>
    </row>
    <row r="63" spans="2:8" s="208" customFormat="1" x14ac:dyDescent="0.3">
      <c r="B63" s="218">
        <v>3</v>
      </c>
      <c r="C63" s="218"/>
      <c r="D63" s="218"/>
      <c r="E63" s="217" t="s">
        <v>4</v>
      </c>
      <c r="F63" s="219">
        <v>30705</v>
      </c>
      <c r="G63" s="216">
        <f>G64+G65</f>
        <v>48405.5</v>
      </c>
      <c r="H63" s="213">
        <f t="shared" si="0"/>
        <v>157.64696303533628</v>
      </c>
    </row>
    <row r="64" spans="2:8" s="208" customFormat="1" x14ac:dyDescent="0.3">
      <c r="B64" s="218">
        <v>31</v>
      </c>
      <c r="C64" s="218"/>
      <c r="D64" s="218"/>
      <c r="E64" s="217" t="s">
        <v>133</v>
      </c>
      <c r="F64" s="219">
        <v>24953</v>
      </c>
      <c r="G64" s="216">
        <v>45327.31</v>
      </c>
      <c r="H64" s="213">
        <f t="shared" si="0"/>
        <v>181.65074339758743</v>
      </c>
    </row>
    <row r="65" spans="2:8" s="208" customFormat="1" x14ac:dyDescent="0.3">
      <c r="B65" s="218">
        <v>32</v>
      </c>
      <c r="C65" s="218"/>
      <c r="D65" s="218"/>
      <c r="E65" s="217" t="s">
        <v>9</v>
      </c>
      <c r="F65" s="219">
        <v>5752</v>
      </c>
      <c r="G65" s="216">
        <f>G62-G64-G67</f>
        <v>3078.1900000000023</v>
      </c>
      <c r="H65" s="213">
        <f t="shared" si="0"/>
        <v>53.515125173852617</v>
      </c>
    </row>
    <row r="66" spans="2:8" s="208" customFormat="1" x14ac:dyDescent="0.3">
      <c r="B66" s="218">
        <v>4</v>
      </c>
      <c r="C66" s="218"/>
      <c r="D66" s="218"/>
      <c r="E66" s="217" t="s">
        <v>6</v>
      </c>
      <c r="F66" s="219">
        <f>F67</f>
        <v>5888</v>
      </c>
      <c r="G66" s="219">
        <f>G67</f>
        <v>10019.5</v>
      </c>
      <c r="H66" s="213">
        <f t="shared" si="0"/>
        <v>170.16813858695653</v>
      </c>
    </row>
    <row r="67" spans="2:8" s="208" customFormat="1" x14ac:dyDescent="0.3">
      <c r="B67" s="218">
        <v>42</v>
      </c>
      <c r="C67" s="218"/>
      <c r="D67" s="218"/>
      <c r="E67" s="217" t="s">
        <v>127</v>
      </c>
      <c r="F67" s="219">
        <v>5888</v>
      </c>
      <c r="G67" s="216">
        <v>10019.5</v>
      </c>
      <c r="H67" s="213">
        <f t="shared" si="0"/>
        <v>170.16813858695653</v>
      </c>
    </row>
    <row r="68" spans="2:8" s="237" customFormat="1" ht="19.5" x14ac:dyDescent="0.35">
      <c r="B68" s="233" t="s">
        <v>155</v>
      </c>
      <c r="C68" s="233"/>
      <c r="D68" s="233"/>
      <c r="E68" s="234" t="s">
        <v>156</v>
      </c>
      <c r="F68" s="232"/>
      <c r="G68" s="211">
        <f>G69</f>
        <v>4085.6</v>
      </c>
      <c r="H68" s="213">
        <v>0</v>
      </c>
    </row>
    <row r="69" spans="2:8" s="208" customFormat="1" x14ac:dyDescent="0.3">
      <c r="B69" s="218">
        <v>4</v>
      </c>
      <c r="C69" s="218"/>
      <c r="D69" s="218"/>
      <c r="E69" s="217" t="s">
        <v>6</v>
      </c>
      <c r="F69" s="219"/>
      <c r="G69" s="216">
        <v>4085.6</v>
      </c>
      <c r="H69" s="213">
        <v>0</v>
      </c>
    </row>
    <row r="70" spans="2:8" s="208" customFormat="1" x14ac:dyDescent="0.3">
      <c r="B70" s="218">
        <v>42</v>
      </c>
      <c r="C70" s="218"/>
      <c r="D70" s="218"/>
      <c r="E70" s="217" t="s">
        <v>127</v>
      </c>
      <c r="F70" s="219"/>
      <c r="G70" s="216">
        <v>4085.6</v>
      </c>
      <c r="H70" s="213">
        <v>0</v>
      </c>
    </row>
    <row r="71" spans="2:8" s="208" customFormat="1" ht="20.100000000000001" customHeight="1" x14ac:dyDescent="0.3">
      <c r="F71" s="200"/>
      <c r="G71" s="200"/>
      <c r="H71" s="200"/>
    </row>
  </sheetData>
  <mergeCells count="62">
    <mergeCell ref="B4:G4"/>
    <mergeCell ref="B6:E6"/>
    <mergeCell ref="B7:E7"/>
    <mergeCell ref="B2:G2"/>
    <mergeCell ref="B1:D1"/>
    <mergeCell ref="B8:D8"/>
    <mergeCell ref="B9:D9"/>
    <mergeCell ref="B10:D10"/>
    <mergeCell ref="B11:D11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60:D60"/>
    <mergeCell ref="B61:D61"/>
    <mergeCell ref="B62:D62"/>
    <mergeCell ref="B63:D63"/>
    <mergeCell ref="B69:D69"/>
    <mergeCell ref="B70:D70"/>
    <mergeCell ref="B64:D64"/>
    <mergeCell ref="B65:D65"/>
    <mergeCell ref="B66:D66"/>
    <mergeCell ref="B67:D67"/>
    <mergeCell ref="B68:D68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finan.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2025-04-02T06:38:23Z</cp:lastPrinted>
  <dcterms:created xsi:type="dcterms:W3CDTF">2022-08-12T12:51:27Z</dcterms:created>
  <dcterms:modified xsi:type="dcterms:W3CDTF">2025-04-02T06:50:35Z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