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803A53B-DAA0-44CD-8D36-03A8769DF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rashoda'!$A$1:$G$94</definedName>
    <definedName name="_xlnm.Print_Area" localSheetId="0">' Sažetak'!$A$1:$J$45</definedName>
    <definedName name="_xlnm.Print_Area" localSheetId="3">'Posebni dio'!$A$1:$E$30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4" l="1"/>
  <c r="G74" i="4"/>
  <c r="E74" i="4"/>
  <c r="F49" i="4"/>
  <c r="G49" i="4"/>
  <c r="E49" i="4"/>
  <c r="E41" i="4"/>
  <c r="F41" i="4"/>
  <c r="H16" i="2"/>
  <c r="H14" i="2"/>
  <c r="H13" i="2" s="1"/>
  <c r="G20" i="6"/>
  <c r="F20" i="6"/>
  <c r="F19" i="6" s="1"/>
  <c r="F65" i="6" l="1"/>
  <c r="G65" i="6"/>
  <c r="F62" i="6"/>
  <c r="G62" i="6"/>
  <c r="F58" i="6"/>
  <c r="G58" i="6"/>
  <c r="E20" i="6"/>
  <c r="E18" i="6" s="1"/>
  <c r="G37" i="6"/>
  <c r="G36" i="6" s="1"/>
  <c r="E37" i="6"/>
  <c r="J17" i="2"/>
  <c r="I17" i="2"/>
  <c r="E10" i="6"/>
  <c r="E9" i="6" s="1"/>
  <c r="E8" i="6" s="1"/>
  <c r="D20" i="6"/>
  <c r="D27" i="6"/>
  <c r="C27" i="6"/>
  <c r="E25" i="6"/>
  <c r="G25" i="6"/>
  <c r="C93" i="4" l="1"/>
  <c r="D92" i="4"/>
  <c r="D91" i="4" s="1"/>
  <c r="C59" i="4"/>
  <c r="D59" i="4"/>
  <c r="E59" i="4"/>
  <c r="F59" i="4"/>
  <c r="G59" i="4"/>
  <c r="C27" i="4"/>
  <c r="F27" i="4"/>
  <c r="E93" i="4" l="1"/>
  <c r="D74" i="4"/>
  <c r="C74" i="4"/>
  <c r="F45" i="4"/>
  <c r="E10" i="4"/>
  <c r="E92" i="4" l="1"/>
  <c r="E91" i="4" s="1"/>
  <c r="D82" i="4"/>
  <c r="E42" i="4"/>
  <c r="D67" i="4"/>
  <c r="E67" i="4"/>
  <c r="F67" i="4"/>
  <c r="G67" i="4"/>
  <c r="C67" i="4"/>
  <c r="D70" i="4"/>
  <c r="E70" i="4"/>
  <c r="F70" i="4"/>
  <c r="G70" i="4"/>
  <c r="C70" i="4"/>
  <c r="D72" i="4"/>
  <c r="E72" i="4"/>
  <c r="F72" i="4"/>
  <c r="G72" i="4"/>
  <c r="C72" i="4"/>
  <c r="D80" i="4"/>
  <c r="E80" i="4"/>
  <c r="F80" i="4"/>
  <c r="G80" i="4"/>
  <c r="C80" i="4"/>
  <c r="E82" i="4"/>
  <c r="F82" i="4"/>
  <c r="G82" i="4"/>
  <c r="C82" i="4"/>
  <c r="G42" i="4"/>
  <c r="D55" i="4"/>
  <c r="E55" i="4"/>
  <c r="F55" i="4"/>
  <c r="G55" i="4"/>
  <c r="C55" i="4"/>
  <c r="D42" i="4"/>
  <c r="F42" i="4"/>
  <c r="C42" i="4"/>
  <c r="D49" i="4"/>
  <c r="C49" i="4"/>
  <c r="D47" i="4"/>
  <c r="E47" i="4"/>
  <c r="F47" i="4"/>
  <c r="G47" i="4"/>
  <c r="C47" i="4"/>
  <c r="D45" i="4"/>
  <c r="C45" i="4"/>
  <c r="G45" i="4"/>
  <c r="E45" i="4"/>
  <c r="C15" i="4"/>
  <c r="D15" i="4"/>
  <c r="C10" i="6"/>
  <c r="C9" i="6" s="1"/>
  <c r="C8" i="6" s="1"/>
  <c r="D10" i="6"/>
  <c r="D8" i="6" s="1"/>
  <c r="F9" i="6"/>
  <c r="G9" i="6"/>
  <c r="G8" i="6" s="1"/>
  <c r="E13" i="6"/>
  <c r="C15" i="6"/>
  <c r="C14" i="6" s="1"/>
  <c r="C13" i="6" s="1"/>
  <c r="D15" i="6"/>
  <c r="D14" i="6" s="1"/>
  <c r="D13" i="6" s="1"/>
  <c r="F14" i="6"/>
  <c r="F13" i="6" s="1"/>
  <c r="G14" i="6"/>
  <c r="C18" i="6"/>
  <c r="C17" i="6" s="1"/>
  <c r="D19" i="6"/>
  <c r="E29" i="6"/>
  <c r="E28" i="6" s="1"/>
  <c r="E27" i="6" s="1"/>
  <c r="F29" i="6"/>
  <c r="F28" i="6" s="1"/>
  <c r="F27" i="6" s="1"/>
  <c r="G29" i="6"/>
  <c r="G28" i="6" s="1"/>
  <c r="G27" i="6" s="1"/>
  <c r="E33" i="6"/>
  <c r="E32" i="6" s="1"/>
  <c r="E31" i="6" s="1"/>
  <c r="F33" i="6"/>
  <c r="F32" i="6" s="1"/>
  <c r="F31" i="6" s="1"/>
  <c r="G33" i="6"/>
  <c r="G32" i="6" s="1"/>
  <c r="G31" i="6" s="1"/>
  <c r="D42" i="6"/>
  <c r="E42" i="6"/>
  <c r="F42" i="6"/>
  <c r="G42" i="6"/>
  <c r="C44" i="6"/>
  <c r="C41" i="6" s="1"/>
  <c r="D47" i="6"/>
  <c r="C46" i="6"/>
  <c r="D52" i="6"/>
  <c r="D51" i="6" s="1"/>
  <c r="E52" i="6"/>
  <c r="F52" i="6"/>
  <c r="G52" i="6"/>
  <c r="E55" i="6"/>
  <c r="F55" i="6"/>
  <c r="G55" i="6"/>
  <c r="D58" i="6"/>
  <c r="E58" i="6"/>
  <c r="D62" i="6"/>
  <c r="E62" i="6"/>
  <c r="C65" i="6"/>
  <c r="D65" i="6"/>
  <c r="E65" i="6"/>
  <c r="C68" i="6"/>
  <c r="D68" i="6"/>
  <c r="E71" i="6"/>
  <c r="E70" i="6" s="1"/>
  <c r="F71" i="6"/>
  <c r="F70" i="6" s="1"/>
  <c r="G71" i="6"/>
  <c r="G70" i="6" s="1"/>
  <c r="C91" i="4"/>
  <c r="G32" i="4"/>
  <c r="F32" i="4"/>
  <c r="F26" i="4" s="1"/>
  <c r="E32" i="4"/>
  <c r="D32" i="4"/>
  <c r="C32" i="4"/>
  <c r="C26" i="4" s="1"/>
  <c r="G27" i="4"/>
  <c r="E27" i="4"/>
  <c r="D27" i="4"/>
  <c r="G21" i="4"/>
  <c r="F21" i="4"/>
  <c r="E21" i="4"/>
  <c r="D21" i="4"/>
  <c r="C21" i="4"/>
  <c r="G19" i="4"/>
  <c r="F19" i="4"/>
  <c r="E19" i="4"/>
  <c r="D19" i="4"/>
  <c r="C19" i="4"/>
  <c r="G15" i="4"/>
  <c r="F15" i="4"/>
  <c r="G10" i="4"/>
  <c r="F10" i="4"/>
  <c r="D10" i="4"/>
  <c r="C10" i="4"/>
  <c r="C9" i="4" l="1"/>
  <c r="C66" i="4"/>
  <c r="E17" i="6"/>
  <c r="D18" i="6"/>
  <c r="D17" i="6" s="1"/>
  <c r="C41" i="4"/>
  <c r="C64" i="6"/>
  <c r="D64" i="6"/>
  <c r="C8" i="4"/>
  <c r="G66" i="4"/>
  <c r="G93" i="4" s="1"/>
  <c r="G92" i="4" s="1"/>
  <c r="G91" i="4" s="1"/>
  <c r="F66" i="4"/>
  <c r="F93" i="4" s="1"/>
  <c r="F92" i="4" s="1"/>
  <c r="F91" i="4" s="1"/>
  <c r="E66" i="4"/>
  <c r="D66" i="4"/>
  <c r="F7" i="6"/>
  <c r="G46" i="6"/>
  <c r="G41" i="4"/>
  <c r="D41" i="4"/>
  <c r="D26" i="4"/>
  <c r="F46" i="6"/>
  <c r="F51" i="6"/>
  <c r="D57" i="6"/>
  <c r="D41" i="6"/>
  <c r="F64" i="6"/>
  <c r="E46" i="6"/>
  <c r="E64" i="6"/>
  <c r="G51" i="6"/>
  <c r="D46" i="6"/>
  <c r="E51" i="6"/>
  <c r="G19" i="6"/>
  <c r="G18" i="6" s="1"/>
  <c r="C40" i="6"/>
  <c r="C39" i="6" s="1"/>
  <c r="F18" i="6"/>
  <c r="G64" i="6"/>
  <c r="E41" i="6"/>
  <c r="E7" i="6"/>
  <c r="G7" i="6"/>
  <c r="G57" i="6"/>
  <c r="F57" i="6"/>
  <c r="G41" i="6"/>
  <c r="E57" i="6"/>
  <c r="F41" i="6"/>
  <c r="C7" i="6"/>
  <c r="D7" i="6"/>
  <c r="G13" i="6"/>
  <c r="F8" i="6"/>
  <c r="E26" i="4"/>
  <c r="G26" i="4"/>
  <c r="G9" i="4"/>
  <c r="G8" i="4" s="1"/>
  <c r="F9" i="4"/>
  <c r="F8" i="4" s="1"/>
  <c r="D9" i="4"/>
  <c r="D8" i="4" s="1"/>
  <c r="E9" i="4"/>
  <c r="E8" i="4" s="1"/>
  <c r="G40" i="6" l="1"/>
  <c r="G39" i="6" s="1"/>
  <c r="D40" i="6"/>
  <c r="D39" i="6" s="1"/>
  <c r="F40" i="6"/>
  <c r="F39" i="6" s="1"/>
  <c r="E40" i="6"/>
  <c r="E39" i="6" s="1"/>
  <c r="F45" i="2" l="1"/>
  <c r="G42" i="2" s="1"/>
  <c r="G45" i="2" s="1"/>
  <c r="H42" i="2" s="1"/>
  <c r="H45" i="2" s="1"/>
  <c r="I42" i="2" s="1"/>
  <c r="I45" i="2" s="1"/>
  <c r="J42" i="2" s="1"/>
  <c r="J45" i="2" s="1"/>
  <c r="J27" i="2"/>
  <c r="I27" i="2"/>
  <c r="H27" i="2"/>
  <c r="H28" i="2" s="1"/>
  <c r="H35" i="2" s="1"/>
  <c r="G27" i="2"/>
  <c r="F27" i="2"/>
  <c r="J16" i="2"/>
  <c r="I16" i="2"/>
  <c r="G16" i="2"/>
  <c r="F16" i="2"/>
  <c r="J13" i="2"/>
  <c r="I13" i="2"/>
  <c r="G13" i="2"/>
  <c r="F13" i="2"/>
  <c r="I19" i="2" l="1"/>
  <c r="F19" i="2"/>
  <c r="F28" i="2" s="1"/>
  <c r="F35" i="2" s="1"/>
  <c r="F36" i="2" s="1"/>
  <c r="G19" i="2"/>
  <c r="G28" i="2" s="1"/>
  <c r="J19" i="2"/>
  <c r="J28" i="2" s="1"/>
  <c r="J35" i="2" s="1"/>
  <c r="J36" i="2" s="1"/>
  <c r="I28" i="2"/>
  <c r="I35" i="2" s="1"/>
  <c r="I36" i="2" s="1"/>
  <c r="H36" i="2"/>
  <c r="G36" i="2"/>
</calcChain>
</file>

<file path=xl/sharedStrings.xml><?xml version="1.0" encoding="utf-8"?>
<sst xmlns="http://schemas.openxmlformats.org/spreadsheetml/2006/main" count="292" uniqueCount="143">
  <si>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</si>
  <si>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</si>
  <si>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</si>
  <si>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</si>
  <si>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</si>
  <si>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</si>
  <si>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</si>
  <si>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</si>
  <si>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</si>
  <si>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</si>
  <si>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</si>
  <si>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</si>
  <si>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</si>
  <si>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</si>
  <si>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</si>
  <si>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</si>
  <si>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</si>
  <si>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</si>
  <si>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</si>
  <si>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</si>
  <si>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</si>
  <si>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</si>
  <si>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</si>
  <si>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</si>
  <si>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</si>
  <si>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</si>
  <si>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</si>
  <si>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</si>
  <si>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</si>
  <si>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</si>
  <si>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</si>
  <si>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…</t>
  </si>
  <si>
    <t>Prihodi od prodaje nefinancijske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</si>
  <si>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</si>
  <si>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</si>
  <si>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</si>
  <si>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</si>
  <si>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</si>
  <si>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A2. PRIHODI I RASHODI PREMA IZVORIMA FINANCIRANJA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</si>
  <si>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</si>
  <si>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</si>
  <si>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</si>
  <si>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</si>
  <si>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</si>
  <si>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</si>
  <si>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</si>
  <si>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</si>
  <si>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</si>
  <si>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</si>
  <si>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</si>
  <si>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</si>
  <si>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</si>
  <si>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</si>
  <si>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</si>
  <si>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</si>
  <si>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</si>
  <si>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</si>
  <si>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</si>
  <si>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Projekcija 
za 2026.</t>
  </si>
  <si>
    <t xml:space="preserve">Pomoći od subjekata unutar općeg proračuna </t>
  </si>
  <si>
    <t>Pomoći od subjekata unutar općeg proračuna - MZO</t>
  </si>
  <si>
    <t>Pomoći od subjekata unutar općeg proračuna - GRAD OROSLAVJE</t>
  </si>
  <si>
    <t>Prihodi po posebnim propisima</t>
  </si>
  <si>
    <t>Prohodi od prodaje proizvoda i robe te pruženih usluga</t>
  </si>
  <si>
    <t>Prohodi od prodaje proizvoda i robe te pruženih usluga-VP</t>
  </si>
  <si>
    <t>Donacije od pravnih i fizičkih osoba izvan općeg proračuna</t>
  </si>
  <si>
    <t>Prihodi iz nadležnog proračuna i od HZZO-a temeljem ugovornih obveza</t>
  </si>
  <si>
    <t>Prihodi od prodaje neproizvedene dugotrajne imovine</t>
  </si>
  <si>
    <t>Vlastiti izvori</t>
  </si>
  <si>
    <t>Rezultat poslovanja-prijenos viška</t>
  </si>
  <si>
    <t>Financijski rashodi</t>
  </si>
  <si>
    <t>Rashodi za nabavu proizvedene dugotrajne imovine</t>
  </si>
  <si>
    <t>Decentralizacija</t>
  </si>
  <si>
    <t>Pomoći</t>
  </si>
  <si>
    <t>Ministarstvo</t>
  </si>
  <si>
    <t>JLS</t>
  </si>
  <si>
    <t>Ministarstvo -prijenos EU</t>
  </si>
  <si>
    <t>Donacije</t>
  </si>
  <si>
    <t>09</t>
  </si>
  <si>
    <t>Obrtazovanje</t>
  </si>
  <si>
    <t>091</t>
  </si>
  <si>
    <t>096</t>
  </si>
  <si>
    <t>Dodatne usluge u obrazovanju</t>
  </si>
  <si>
    <t>Predškolsko i školsko obrazovanje</t>
  </si>
  <si>
    <t>PROGRAM J01</t>
  </si>
  <si>
    <t>OBRAZOVANJE</t>
  </si>
  <si>
    <t>PROGRAM 1000</t>
  </si>
  <si>
    <t>OSNOVNO OBRAZOVANJE - ZAKONSKI STANDARD</t>
  </si>
  <si>
    <t>Aktivnost A102000</t>
  </si>
  <si>
    <t>Redovni poslovi ustanova osnovnog obrazovanja</t>
  </si>
  <si>
    <t>Izvor financiranja 1.3.</t>
  </si>
  <si>
    <t>Aktivnost T103000</t>
  </si>
  <si>
    <t>Oprema, informat., nabava pomagala OŠ</t>
  </si>
  <si>
    <t>PROGRAM 1003</t>
  </si>
  <si>
    <t>DOPUNSKI NASTAVNI I VANNASTAVNI PROGRAM ŠKOLA I OBRAZ.INSTIT.</t>
  </si>
  <si>
    <t>Dopunski nastavni i vannastavni program škola i obrazovnih instit.</t>
  </si>
  <si>
    <t>Izvor financiranja 1.1.</t>
  </si>
  <si>
    <t>Opći prihodi i primici-izvorna KZŽ</t>
  </si>
  <si>
    <t xml:space="preserve">Rashodi za zaposlene </t>
  </si>
  <si>
    <t>Rashodi za nabavu dug. imovine</t>
  </si>
  <si>
    <t>Rashodi za nabavu dug.imovine</t>
  </si>
  <si>
    <t>Aktivnost A102006</t>
  </si>
  <si>
    <t>Program Građanskog odgoja u školi</t>
  </si>
  <si>
    <t>Opći prihodi i primici-dod.sredstva KZŽ</t>
  </si>
  <si>
    <t>Dopunska sred. za mat. rashode i opremu škole  e-Tehničar</t>
  </si>
  <si>
    <t>Aktivnost A102001</t>
  </si>
  <si>
    <t>Financiranje - ostali rashodi OŠ</t>
  </si>
  <si>
    <t>Izvor financiranja 2.1.1</t>
  </si>
  <si>
    <t>Donacije PK</t>
  </si>
  <si>
    <t>Rashod za nabavu nefinancijske imovine</t>
  </si>
  <si>
    <t>Izvor financiranja 3.1.1.</t>
  </si>
  <si>
    <t>Izvor financiranja 4.3.1</t>
  </si>
  <si>
    <t>Posebne namjene</t>
  </si>
  <si>
    <t>Izvor financiranja 5.2.1</t>
  </si>
  <si>
    <t xml:space="preserve">Naknade građanima i kućanstvima na temelju osiguranja i druge naknade </t>
  </si>
  <si>
    <t>Izvor financiranja 5.4.1</t>
  </si>
  <si>
    <t>Izvor financiranja 7.1.1</t>
  </si>
  <si>
    <t>Prihod od prodaje nefinancijske imovine</t>
  </si>
  <si>
    <t>Šifra</t>
  </si>
  <si>
    <t xml:space="preserve">Naziv </t>
  </si>
  <si>
    <t xml:space="preserve">
FINANCIJSKI PLAN OSNOVNE ŠKOLE OROSLAVJE ZA GODINU 2025. I PROJEKCIJE ZA GODINU 2026. I 2027. </t>
  </si>
  <si>
    <t>IZVRŠENJE 
2023</t>
  </si>
  <si>
    <t>TEKUĆI PLAN 
2024.</t>
  </si>
  <si>
    <t>PROJEKCIJA
2027.</t>
  </si>
  <si>
    <t>PROJEKCIJA 
2026.</t>
  </si>
  <si>
    <t>PLAN 
2025.</t>
  </si>
  <si>
    <t>IZVRŠENJE 
2023.</t>
  </si>
  <si>
    <t>Izvršenje 2023.</t>
  </si>
  <si>
    <t>Tekući plan 2024.</t>
  </si>
  <si>
    <t>Plan za 2025.</t>
  </si>
  <si>
    <t>Projekcija 
za 2027.</t>
  </si>
  <si>
    <t>Prihodi od prodaje nefinancijske imovine-VIŠAK</t>
  </si>
  <si>
    <t>Ministarstvo -iz KZŽ Baltazar</t>
  </si>
  <si>
    <t>Ministarstvo- Baltazar</t>
  </si>
  <si>
    <t xml:space="preserve">Višak/manjak prihoda od prodaje nefinancijske 
imovine </t>
  </si>
  <si>
    <t>Naknade građanima i kućanstvima</t>
  </si>
  <si>
    <t>Prihod od financijske imovine</t>
  </si>
  <si>
    <t xml:space="preserve">Naknade građanima i kućanstvima </t>
  </si>
  <si>
    <t>Aktivnost T102007</t>
  </si>
  <si>
    <t>Baltazar 8</t>
  </si>
  <si>
    <t>KLASA: 400-02/24-01/02</t>
  </si>
  <si>
    <t>URBROJ: 2140-75-01-24-4</t>
  </si>
  <si>
    <t>Oroslavje, 30.12.2024.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</si>
</sst>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217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Border="1" applyAlignment="1">
      <alignment horizontal="right" wrapText="1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3" fontId="26" fillId="2" borderId="5" xfId="0" applyNumberFormat="1" applyFont="1" applyFill="1" applyBorder="1" applyAlignment="1">
      <alignment horizontal="right"/>
    </xf>
    <xf numFmtId="3" fontId="26" fillId="2" borderId="4" xfId="0" applyNumberFormat="1" applyFont="1" applyFill="1" applyBorder="1" applyAlignment="1">
      <alignment horizontal="right"/>
    </xf>
    <xf numFmtId="3" fontId="24" fillId="2" borderId="5" xfId="0" applyNumberFormat="1" applyFont="1" applyFill="1" applyBorder="1" applyAlignment="1">
      <alignment horizontal="right"/>
    </xf>
    <xf numFmtId="3" fontId="24" fillId="2" borderId="4" xfId="0" applyNumberFormat="1" applyFont="1" applyFill="1" applyBorder="1" applyAlignment="1">
      <alignment horizontal="right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29" fillId="2" borderId="4" xfId="0" applyNumberFormat="1" applyFont="1" applyFill="1" applyBorder="1" applyAlignment="1" applyProtection="1">
      <alignment horizontal="left" vertical="center" wrapText="1"/>
    </xf>
    <xf numFmtId="0" fontId="29" fillId="2" borderId="4" xfId="0" quotePrefix="1" applyFont="1" applyFill="1" applyBorder="1" applyAlignment="1">
      <alignment horizontal="left" vertical="center"/>
    </xf>
    <xf numFmtId="0" fontId="25" fillId="2" borderId="4" xfId="0" applyNumberFormat="1" applyFont="1" applyFill="1" applyBorder="1" applyAlignment="1" applyProtection="1">
      <alignment horizontal="left" vertical="center"/>
    </xf>
    <xf numFmtId="0" fontId="25" fillId="2" borderId="4" xfId="0" applyNumberFormat="1" applyFont="1" applyFill="1" applyBorder="1" applyAlignment="1" applyProtection="1">
      <alignment vertical="center" wrapText="1"/>
    </xf>
    <xf numFmtId="0" fontId="29" fillId="2" borderId="4" xfId="0" applyNumberFormat="1" applyFont="1" applyFill="1" applyBorder="1" applyAlignment="1" applyProtection="1">
      <alignment vertical="center" wrapText="1"/>
    </xf>
    <xf numFmtId="0" fontId="15" fillId="2" borderId="4" xfId="3" quotePrefix="1" applyFont="1" applyFill="1" applyBorder="1" applyAlignment="1">
      <alignment horizontal="left" vertical="center" wrapText="1"/>
    </xf>
    <xf numFmtId="0" fontId="30" fillId="2" borderId="4" xfId="3" applyFont="1" applyFill="1" applyBorder="1" applyAlignment="1">
      <alignment horizontal="left" vertical="center" wrapText="1"/>
    </xf>
    <xf numFmtId="0" fontId="31" fillId="2" borderId="4" xfId="3" applyFont="1" applyFill="1" applyBorder="1" applyAlignment="1">
      <alignment horizontal="left" vertical="center" wrapText="1" indent="2"/>
    </xf>
    <xf numFmtId="0" fontId="31" fillId="2" borderId="4" xfId="3" applyFont="1" applyFill="1" applyBorder="1" applyAlignment="1">
      <alignment horizontal="left" vertical="center" wrapText="1"/>
    </xf>
    <xf numFmtId="0" fontId="31" fillId="2" borderId="4" xfId="3" quotePrefix="1" applyFont="1" applyFill="1" applyBorder="1" applyAlignment="1">
      <alignment horizontal="left" vertical="center" indent="2"/>
    </xf>
    <xf numFmtId="0" fontId="30" fillId="2" borderId="4" xfId="3" quotePrefix="1" applyFont="1" applyFill="1" applyBorder="1" applyAlignment="1">
      <alignment horizontal="left" vertical="center"/>
    </xf>
    <xf numFmtId="0" fontId="31" fillId="2" borderId="4" xfId="3" quotePrefix="1" applyFont="1" applyFill="1" applyBorder="1" applyAlignment="1">
      <alignment horizontal="left" vertical="center" wrapText="1"/>
    </xf>
    <xf numFmtId="0" fontId="30" fillId="2" borderId="4" xfId="3" quotePrefix="1" applyFont="1" applyFill="1" applyBorder="1" applyAlignment="1">
      <alignment horizontal="left" vertical="center" wrapText="1"/>
    </xf>
    <xf numFmtId="3" fontId="32" fillId="2" borderId="5" xfId="0" applyNumberFormat="1" applyFont="1" applyFill="1" applyBorder="1" applyAlignment="1">
      <alignment horizontal="right"/>
    </xf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left" vertical="center" wrapText="1" indent="1"/>
    </xf>
    <xf numFmtId="3" fontId="32" fillId="2" borderId="4" xfId="0" applyNumberFormat="1" applyFont="1" applyFill="1" applyBorder="1" applyAlignment="1">
      <alignment horizontal="right"/>
    </xf>
    <xf numFmtId="3" fontId="33" fillId="0" borderId="4" xfId="0" applyNumberFormat="1" applyFont="1" applyBorder="1"/>
    <xf numFmtId="3" fontId="25" fillId="0" borderId="4" xfId="0" applyNumberFormat="1" applyFont="1" applyBorder="1"/>
    <xf numFmtId="3" fontId="29" fillId="0" borderId="4" xfId="0" applyNumberFormat="1" applyFont="1" applyBorder="1"/>
    <xf numFmtId="3" fontId="35" fillId="0" borderId="4" xfId="0" applyNumberFormat="1" applyFont="1" applyBorder="1"/>
    <xf numFmtId="3" fontId="36" fillId="0" borderId="4" xfId="0" applyNumberFormat="1" applyFont="1" applyBorder="1"/>
    <xf numFmtId="3" fontId="38" fillId="0" borderId="4" xfId="0" applyNumberFormat="1" applyFont="1" applyBorder="1"/>
    <xf numFmtId="3" fontId="39" fillId="0" borderId="4" xfId="0" applyNumberFormat="1" applyFont="1" applyBorder="1"/>
    <xf numFmtId="0" fontId="32" fillId="2" borderId="2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left" vertical="center" wrapText="1"/>
    </xf>
    <xf numFmtId="0" fontId="28" fillId="2" borderId="2" xfId="0" applyNumberFormat="1" applyFont="1" applyFill="1" applyBorder="1" applyAlignment="1" applyProtection="1">
      <alignment horizontal="left" vertical="center" wrapText="1"/>
    </xf>
    <xf numFmtId="0" fontId="25" fillId="2" borderId="2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/>
    </xf>
    <xf numFmtId="0" fontId="29" fillId="2" borderId="3" xfId="0" applyNumberFormat="1" applyFont="1" applyFill="1" applyBorder="1" applyAlignment="1" applyProtection="1">
      <alignment horizontal="left" vertical="center" wrapText="1"/>
    </xf>
    <xf numFmtId="0" fontId="29" fillId="2" borderId="2" xfId="0" applyNumberFormat="1" applyFont="1" applyFill="1" applyBorder="1" applyAlignment="1" applyProtection="1">
      <alignment horizontal="left" vertical="center" wrapText="1" indent="1"/>
    </xf>
    <xf numFmtId="0" fontId="37" fillId="2" borderId="2" xfId="0" applyNumberFormat="1" applyFont="1" applyFill="1" applyBorder="1" applyAlignment="1" applyProtection="1">
      <alignment horizontal="left" vertical="center" wrapText="1"/>
    </xf>
    <xf numFmtId="0" fontId="24" fillId="3" borderId="5" xfId="0" applyNumberFormat="1" applyFont="1" applyFill="1" applyBorder="1" applyAlignment="1" applyProtection="1">
      <alignment horizontal="center" vertical="center" wrapText="1"/>
    </xf>
    <xf numFmtId="0" fontId="24" fillId="3" borderId="4" xfId="0" applyNumberFormat="1" applyFont="1" applyFill="1" applyBorder="1" applyAlignment="1" applyProtection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</xf>
    <xf numFmtId="0" fontId="32" fillId="2" borderId="4" xfId="0" applyNumberFormat="1" applyFont="1" applyFill="1" applyBorder="1" applyAlignment="1" applyProtection="1">
      <alignment horizontal="left" vertical="center" wrapText="1"/>
    </xf>
    <xf numFmtId="0" fontId="24" fillId="2" borderId="4" xfId="0" applyNumberFormat="1" applyFont="1" applyFill="1" applyBorder="1" applyAlignment="1" applyProtection="1">
      <alignment horizontal="left" vertical="center" wrapText="1"/>
    </xf>
    <xf numFmtId="0" fontId="28" fillId="2" borderId="4" xfId="0" applyNumberFormat="1" applyFont="1" applyFill="1" applyBorder="1" applyAlignment="1" applyProtection="1">
      <alignment horizontal="left" vertical="center" wrapText="1"/>
    </xf>
    <xf numFmtId="0" fontId="26" fillId="2" borderId="4" xfId="0" applyNumberFormat="1" applyFont="1" applyFill="1" applyBorder="1" applyAlignment="1" applyProtection="1">
      <alignment horizontal="left" vertical="center" wrapText="1"/>
    </xf>
    <xf numFmtId="0" fontId="37" fillId="2" borderId="4" xfId="0" applyNumberFormat="1" applyFont="1" applyFill="1" applyBorder="1" applyAlignment="1" applyProtection="1">
      <alignment horizontal="left" vertical="center" wrapText="1"/>
    </xf>
    <xf numFmtId="0" fontId="29" fillId="2" borderId="3" xfId="0" applyNumberFormat="1" applyFont="1" applyFill="1" applyBorder="1" applyAlignment="1" applyProtection="1">
      <alignment vertical="center" wrapText="1"/>
    </xf>
    <xf numFmtId="4" fontId="15" fillId="2" borderId="4" xfId="3" applyNumberFormat="1" applyFont="1" applyFill="1" applyBorder="1" applyAlignment="1">
      <alignment horizontal="left" vertical="center" wrapText="1"/>
    </xf>
    <xf numFmtId="3" fontId="15" fillId="2" borderId="4" xfId="3" applyNumberFormat="1" applyFont="1" applyFill="1" applyBorder="1" applyAlignment="1">
      <alignment horizontal="right" vertical="center" wrapText="1"/>
    </xf>
    <xf numFmtId="3" fontId="15" fillId="2" borderId="4" xfId="3" applyNumberFormat="1" applyFont="1" applyFill="1" applyBorder="1" applyAlignment="1">
      <alignment horizontal="center" vertical="center" wrapText="1"/>
    </xf>
    <xf numFmtId="3" fontId="16" fillId="2" borderId="4" xfId="3" applyNumberFormat="1" applyFont="1" applyFill="1" applyBorder="1" applyAlignment="1">
      <alignment horizontal="right" vertical="center" wrapText="1"/>
    </xf>
    <xf numFmtId="3" fontId="16" fillId="2" borderId="4" xfId="3" quotePrefix="1" applyNumberFormat="1" applyFont="1" applyFill="1" applyBorder="1" applyAlignment="1">
      <alignment horizontal="right" vertical="center" wrapText="1"/>
    </xf>
    <xf numFmtId="3" fontId="15" fillId="2" borderId="4" xfId="3" quotePrefix="1" applyNumberFormat="1" applyFont="1" applyFill="1" applyBorder="1" applyAlignment="1">
      <alignment horizontal="right" vertical="center" wrapText="1"/>
    </xf>
    <xf numFmtId="3" fontId="25" fillId="2" borderId="4" xfId="0" applyNumberFormat="1" applyFont="1" applyFill="1" applyBorder="1" applyAlignment="1">
      <alignment horizontal="right"/>
    </xf>
    <xf numFmtId="3" fontId="34" fillId="0" borderId="4" xfId="0" applyNumberFormat="1" applyFont="1" applyBorder="1"/>
    <xf numFmtId="3" fontId="29" fillId="2" borderId="4" xfId="0" applyNumberFormat="1" applyFont="1" applyFill="1" applyBorder="1" applyAlignment="1">
      <alignment horizontal="right"/>
    </xf>
    <xf numFmtId="3" fontId="23" fillId="0" borderId="4" xfId="0" applyNumberFormat="1" applyFont="1" applyBorder="1"/>
    <xf numFmtId="3" fontId="0" fillId="0" borderId="4" xfId="0" applyNumberFormat="1" applyBorder="1"/>
    <xf numFmtId="3" fontId="37" fillId="2" borderId="4" xfId="0" applyNumberFormat="1" applyFont="1" applyFill="1" applyBorder="1" applyAlignment="1">
      <alignment horizontal="right"/>
    </xf>
    <xf numFmtId="3" fontId="15" fillId="2" borderId="4" xfId="3" quotePrefix="1" applyNumberFormat="1" applyFont="1" applyFill="1" applyBorder="1" applyAlignment="1">
      <alignment horizontal="left" vertical="center"/>
    </xf>
    <xf numFmtId="3" fontId="15" fillId="2" borderId="4" xfId="3" applyNumberFormat="1" applyFont="1" applyFill="1" applyBorder="1" applyAlignment="1">
      <alignment vertical="center" wrapText="1"/>
    </xf>
    <xf numFmtId="3" fontId="16" fillId="2" borderId="4" xfId="3" applyNumberFormat="1" applyFont="1" applyFill="1" applyBorder="1" applyAlignment="1">
      <alignment vertical="center" wrapText="1"/>
    </xf>
    <xf numFmtId="3" fontId="16" fillId="2" borderId="4" xfId="3" quotePrefix="1" applyNumberFormat="1" applyFont="1" applyFill="1" applyBorder="1" applyAlignment="1">
      <alignment vertical="center" wrapText="1"/>
    </xf>
    <xf numFmtId="3" fontId="15" fillId="2" borderId="4" xfId="3" quotePrefix="1" applyNumberFormat="1" applyFont="1" applyFill="1" applyBorder="1" applyAlignment="1">
      <alignment vertical="center" wrapText="1"/>
    </xf>
    <xf numFmtId="3" fontId="40" fillId="0" borderId="4" xfId="0" applyNumberFormat="1" applyFont="1" applyBorder="1"/>
    <xf numFmtId="0" fontId="31" fillId="0" borderId="0" xfId="3" applyFont="1"/>
    <xf numFmtId="3" fontId="41" fillId="0" borderId="4" xfId="0" applyNumberFormat="1" applyFont="1" applyBorder="1"/>
    <xf numFmtId="0" fontId="17" fillId="0" borderId="0" xfId="3" applyFont="1" applyAlignment="1">
      <alignment horizontal="left" vertical="center"/>
    </xf>
    <xf numFmtId="0" fontId="19" fillId="0" borderId="0" xfId="3" applyFont="1" applyAlignment="1">
      <alignment horizontal="center" vertical="center" wrapText="1"/>
    </xf>
    <xf numFmtId="0" fontId="17" fillId="0" borderId="0" xfId="3" applyFont="1" applyAlignment="1">
      <alignment vertical="center" wrapText="1"/>
    </xf>
    <xf numFmtId="0" fontId="18" fillId="0" borderId="0" xfId="3" applyFont="1" applyAlignment="1">
      <alignment wrapText="1"/>
    </xf>
    <xf numFmtId="0" fontId="16" fillId="0" borderId="0" xfId="3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5" fillId="3" borderId="4" xfId="3" quotePrefix="1" applyFont="1" applyFill="1" applyBorder="1" applyAlignment="1">
      <alignment horizontal="center" vertical="center" wrapText="1"/>
    </xf>
    <xf numFmtId="0" fontId="42" fillId="3" borderId="4" xfId="3" quotePrefix="1" applyFont="1" applyFill="1" applyBorder="1" applyAlignment="1">
      <alignment horizontal="center" vertical="center" wrapText="1"/>
    </xf>
    <xf numFmtId="0" fontId="42" fillId="0" borderId="0" xfId="3" applyFont="1"/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left" vertical="center" wrapText="1"/>
    </xf>
    <xf numFmtId="3" fontId="25" fillId="0" borderId="5" xfId="0" applyNumberFormat="1" applyFont="1" applyFill="1" applyBorder="1" applyAlignment="1" applyProtection="1">
      <alignment horizontal="center" vertical="center" wrapText="1"/>
    </xf>
    <xf numFmtId="3" fontId="25" fillId="0" borderId="4" xfId="0" applyNumberFormat="1" applyFont="1" applyFill="1" applyBorder="1" applyAlignment="1" applyProtection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30" fillId="0" borderId="0" xfId="3" applyFont="1"/>
    <xf numFmtId="3" fontId="31" fillId="0" borderId="0" xfId="3" applyNumberFormat="1" applyFont="1"/>
    <xf numFmtId="3" fontId="27" fillId="2" borderId="5" xfId="0" applyNumberFormat="1" applyFont="1" applyFill="1" applyBorder="1" applyAlignment="1">
      <alignment horizontal="right"/>
    </xf>
    <xf numFmtId="3" fontId="27" fillId="2" borderId="4" xfId="0" applyNumberFormat="1" applyFont="1" applyFill="1" applyBorder="1" applyAlignment="1">
      <alignment horizontal="right"/>
    </xf>
    <xf numFmtId="3" fontId="29" fillId="2" borderId="5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0" fontId="31" fillId="0" borderId="0" xfId="3" applyFont="1" applyBorder="1"/>
    <xf numFmtId="0" fontId="41" fillId="0" borderId="0" xfId="0" applyFont="1"/>
    <xf numFmtId="3" fontId="16" fillId="2" borderId="4" xfId="3" applyNumberFormat="1" applyFont="1" applyFill="1" applyBorder="1" applyAlignment="1">
      <alignment horizontal="right"/>
    </xf>
    <xf numFmtId="3" fontId="15" fillId="2" borderId="4" xfId="3" applyNumberFormat="1" applyFont="1" applyFill="1" applyBorder="1" applyAlignment="1">
      <alignment horizontal="right"/>
    </xf>
    <xf numFmtId="4" fontId="30" fillId="0" borderId="0" xfId="3" applyNumberFormat="1" applyFont="1"/>
    <xf numFmtId="0" fontId="31" fillId="0" borderId="4" xfId="3" applyFont="1" applyBorder="1" applyAlignment="1">
      <alignment horizontal="center"/>
    </xf>
    <xf numFmtId="0" fontId="31" fillId="0" borderId="4" xfId="3" applyFont="1" applyBorder="1"/>
    <xf numFmtId="3" fontId="16" fillId="0" borderId="4" xfId="3" applyNumberFormat="1" applyFont="1" applyBorder="1" applyAlignment="1">
      <alignment horizontal="right"/>
    </xf>
    <xf numFmtId="3" fontId="16" fillId="0" borderId="4" xfId="3" applyNumberFormat="1" applyFont="1" applyBorder="1"/>
    <xf numFmtId="0" fontId="30" fillId="0" borderId="4" xfId="3" applyFont="1" applyBorder="1" applyAlignment="1">
      <alignment horizontal="left"/>
    </xf>
    <xf numFmtId="0" fontId="30" fillId="0" borderId="4" xfId="3" applyFont="1" applyBorder="1"/>
    <xf numFmtId="3" fontId="15" fillId="0" borderId="4" xfId="3" applyNumberFormat="1" applyFont="1" applyBorder="1" applyAlignment="1">
      <alignment horizontal="right"/>
    </xf>
    <xf numFmtId="3" fontId="15" fillId="0" borderId="4" xfId="3" applyNumberFormat="1" applyFont="1" applyBorder="1"/>
    <xf numFmtId="0" fontId="31" fillId="0" borderId="4" xfId="3" applyFont="1" applyBorder="1" applyAlignment="1">
      <alignment horizontal="right"/>
    </xf>
    <xf numFmtId="0" fontId="31" fillId="0" borderId="0" xfId="3" applyFont="1" applyAlignment="1">
      <alignment horizontal="right"/>
    </xf>
    <xf numFmtId="0" fontId="31" fillId="0" borderId="0" xfId="3" applyFont="1" applyAlignment="1">
      <alignment horizontal="left"/>
    </xf>
    <xf numFmtId="3" fontId="15" fillId="3" borderId="4" xfId="3" quotePrefix="1" applyNumberFormat="1" applyFont="1" applyFill="1" applyBorder="1" applyAlignment="1">
      <alignment horizontal="center" vertical="center" wrapText="1"/>
    </xf>
    <xf numFmtId="3" fontId="15" fillId="3" borderId="4" xfId="3" applyNumberFormat="1" applyFont="1" applyFill="1" applyBorder="1" applyAlignment="1">
      <alignment horizontal="center" vertical="center" wrapText="1"/>
    </xf>
    <xf numFmtId="3" fontId="42" fillId="3" borderId="4" xfId="3" quotePrefix="1" applyNumberFormat="1" applyFont="1" applyFill="1" applyBorder="1" applyAlignment="1">
      <alignment horizontal="center" vertical="center" wrapText="1"/>
    </xf>
    <xf numFmtId="3" fontId="16" fillId="0" borderId="4" xfId="3" applyNumberFormat="1" applyFont="1" applyBorder="1" applyAlignment="1"/>
    <xf numFmtId="3" fontId="15" fillId="0" borderId="4" xfId="3" applyNumberFormat="1" applyFont="1" applyBorder="1" applyAlignment="1"/>
    <xf numFmtId="0" fontId="31" fillId="0" borderId="4" xfId="3" applyFont="1" applyBorder="1" applyAlignment="1">
      <alignment horizontal="left"/>
    </xf>
    <xf numFmtId="0" fontId="31" fillId="0" borderId="4" xfId="3" applyFont="1" applyBorder="1" applyAlignment="1">
      <alignment wrapText="1"/>
    </xf>
    <xf numFmtId="3" fontId="31" fillId="0" borderId="4" xfId="3" applyNumberFormat="1" applyFont="1" applyBorder="1" applyAlignment="1"/>
    <xf numFmtId="3" fontId="31" fillId="0" borderId="4" xfId="3" applyNumberFormat="1" applyFont="1" applyBorder="1"/>
    <xf numFmtId="0" fontId="31" fillId="0" borderId="0" xfId="3" applyFont="1" applyAlignment="1">
      <alignment wrapText="1"/>
    </xf>
    <xf numFmtId="0" fontId="43" fillId="0" borderId="4" xfId="3" applyFont="1" applyBorder="1" applyAlignment="1">
      <alignment horizontal="center"/>
    </xf>
    <xf numFmtId="0" fontId="43" fillId="0" borderId="4" xfId="3" applyFont="1" applyBorder="1"/>
    <xf numFmtId="3" fontId="44" fillId="0" borderId="4" xfId="3" applyNumberFormat="1" applyFont="1" applyBorder="1" applyAlignment="1">
      <alignment horizontal="right"/>
    </xf>
    <xf numFmtId="3" fontId="44" fillId="0" borderId="4" xfId="3" applyNumberFormat="1" applyFont="1" applyBorder="1"/>
    <xf numFmtId="0" fontId="43" fillId="0" borderId="0" xfId="3" applyFont="1"/>
    <xf numFmtId="0" fontId="45" fillId="0" borderId="0" xfId="3" applyFont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7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Normal="100" workbookViewId="0">
      <selection activeCell="A5" sqref="A5:J5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x14ac:dyDescent="0.25">
      <c r="A1" s="1" t="s">
        <v>140</v>
      </c>
    </row>
    <row r="2" spans="1:10" x14ac:dyDescent="0.25">
      <c r="A2" s="1" t="s">
        <v>141</v>
      </c>
    </row>
    <row r="3" spans="1:10" x14ac:dyDescent="0.25">
      <c r="A3" s="187" t="s">
        <v>142</v>
      </c>
    </row>
    <row r="4" spans="1:10" x14ac:dyDescent="0.25">
      <c r="A4" s="187"/>
    </row>
    <row r="5" spans="1:10" s="2" customFormat="1" ht="51" customHeight="1" x14ac:dyDescent="0.25">
      <c r="A5" s="188" t="s">
        <v>120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s="2" customFormat="1" ht="18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s="2" customFormat="1" ht="15.75" x14ac:dyDescent="0.25">
      <c r="A7" s="188" t="s">
        <v>0</v>
      </c>
      <c r="B7" s="188"/>
      <c r="C7" s="188"/>
      <c r="D7" s="188"/>
      <c r="E7" s="188"/>
      <c r="F7" s="188"/>
      <c r="G7" s="188"/>
      <c r="H7" s="188"/>
      <c r="I7" s="206"/>
      <c r="J7" s="206"/>
    </row>
    <row r="8" spans="1:10" s="2" customFormat="1" ht="18.75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0" s="2" customFormat="1" ht="18" customHeight="1" x14ac:dyDescent="0.25">
      <c r="A9" s="188" t="s">
        <v>14</v>
      </c>
      <c r="B9" s="189"/>
      <c r="C9" s="189"/>
      <c r="D9" s="189"/>
      <c r="E9" s="189"/>
      <c r="F9" s="189"/>
      <c r="G9" s="189"/>
      <c r="H9" s="189"/>
      <c r="I9" s="189"/>
      <c r="J9" s="189"/>
    </row>
    <row r="10" spans="1:10" s="2" customFormat="1" ht="18.75" x14ac:dyDescent="0.3">
      <c r="A10" s="5"/>
      <c r="B10" s="6"/>
      <c r="C10" s="6"/>
      <c r="D10" s="6"/>
      <c r="E10" s="7"/>
      <c r="F10" s="8"/>
      <c r="G10" s="8"/>
      <c r="H10" s="8"/>
      <c r="I10" s="8"/>
      <c r="J10" s="9"/>
    </row>
    <row r="11" spans="1:10" s="2" customFormat="1" ht="25.5" x14ac:dyDescent="0.25">
      <c r="A11" s="204" t="s">
        <v>12</v>
      </c>
      <c r="B11" s="205"/>
      <c r="C11" s="205"/>
      <c r="D11" s="205"/>
      <c r="E11" s="205"/>
      <c r="F11" s="61" t="s">
        <v>121</v>
      </c>
      <c r="G11" s="61" t="s">
        <v>122</v>
      </c>
      <c r="H11" s="62" t="s">
        <v>125</v>
      </c>
      <c r="I11" s="62" t="s">
        <v>124</v>
      </c>
      <c r="J11" s="62" t="s">
        <v>123</v>
      </c>
    </row>
    <row r="12" spans="1:10" s="32" customFormat="1" ht="12" customHeight="1" x14ac:dyDescent="0.25">
      <c r="A12" s="190">
        <v>1</v>
      </c>
      <c r="B12" s="190"/>
      <c r="C12" s="190"/>
      <c r="D12" s="190"/>
      <c r="E12" s="190"/>
      <c r="F12" s="63">
        <v>2</v>
      </c>
      <c r="G12" s="63">
        <v>3</v>
      </c>
      <c r="H12" s="64">
        <v>4</v>
      </c>
      <c r="I12" s="64">
        <v>5</v>
      </c>
      <c r="J12" s="64">
        <v>6</v>
      </c>
    </row>
    <row r="13" spans="1:10" s="2" customFormat="1" x14ac:dyDescent="0.25">
      <c r="A13" s="207" t="s">
        <v>3</v>
      </c>
      <c r="B13" s="200"/>
      <c r="C13" s="200"/>
      <c r="D13" s="200"/>
      <c r="E13" s="208"/>
      <c r="F13" s="10">
        <f>F14+F15</f>
        <v>1498352</v>
      </c>
      <c r="G13" s="10">
        <f t="shared" ref="G13:J13" si="0">G14+G15</f>
        <v>1637671</v>
      </c>
      <c r="H13" s="10">
        <f>H14+H15</f>
        <v>2098991.66</v>
      </c>
      <c r="I13" s="10">
        <f t="shared" si="0"/>
        <v>2020479.66</v>
      </c>
      <c r="J13" s="10">
        <f t="shared" si="0"/>
        <v>2006990.38</v>
      </c>
    </row>
    <row r="14" spans="1:10" s="2" customFormat="1" x14ac:dyDescent="0.25">
      <c r="A14" s="201" t="s">
        <v>1</v>
      </c>
      <c r="B14" s="202"/>
      <c r="C14" s="202"/>
      <c r="D14" s="202"/>
      <c r="E14" s="198"/>
      <c r="F14" s="11">
        <v>1496478</v>
      </c>
      <c r="G14" s="11">
        <v>1637671</v>
      </c>
      <c r="H14" s="11">
        <f>2103991.66-H19</f>
        <v>2098991.66</v>
      </c>
      <c r="I14" s="11">
        <v>2020479.66</v>
      </c>
      <c r="J14" s="11">
        <v>2006990.38</v>
      </c>
    </row>
    <row r="15" spans="1:10" s="2" customFormat="1" x14ac:dyDescent="0.25">
      <c r="A15" s="197" t="s">
        <v>2</v>
      </c>
      <c r="B15" s="198"/>
      <c r="C15" s="198"/>
      <c r="D15" s="198"/>
      <c r="E15" s="198"/>
      <c r="F15" s="11">
        <v>1874</v>
      </c>
      <c r="G15" s="11">
        <v>0</v>
      </c>
      <c r="H15" s="11">
        <v>0</v>
      </c>
      <c r="I15" s="11">
        <v>0</v>
      </c>
      <c r="J15" s="11"/>
    </row>
    <row r="16" spans="1:10" s="2" customFormat="1" x14ac:dyDescent="0.25">
      <c r="A16" s="12" t="s">
        <v>6</v>
      </c>
      <c r="B16" s="30"/>
      <c r="C16" s="30"/>
      <c r="D16" s="30"/>
      <c r="E16" s="30"/>
      <c r="F16" s="10">
        <f>F17+F18</f>
        <v>1463072</v>
      </c>
      <c r="G16" s="10">
        <f t="shared" ref="G16:J16" si="1">G17+G18</f>
        <v>1643671</v>
      </c>
      <c r="H16" s="10">
        <f>H17+H18</f>
        <v>2103991.66</v>
      </c>
      <c r="I16" s="10">
        <f t="shared" si="1"/>
        <v>2020480</v>
      </c>
      <c r="J16" s="10">
        <f t="shared" si="1"/>
        <v>2006990</v>
      </c>
    </row>
    <row r="17" spans="1:10" s="2" customFormat="1" x14ac:dyDescent="0.25">
      <c r="A17" s="203" t="s">
        <v>4</v>
      </c>
      <c r="B17" s="202"/>
      <c r="C17" s="202"/>
      <c r="D17" s="202"/>
      <c r="E17" s="202"/>
      <c r="F17" s="11">
        <v>1452914</v>
      </c>
      <c r="G17" s="11">
        <v>1617671</v>
      </c>
      <c r="H17" s="11">
        <v>1988806.66</v>
      </c>
      <c r="I17" s="11">
        <f>2020480-I18</f>
        <v>1905295</v>
      </c>
      <c r="J17" s="13">
        <f>2006990-J18</f>
        <v>1891805</v>
      </c>
    </row>
    <row r="18" spans="1:10" s="2" customFormat="1" x14ac:dyDescent="0.25">
      <c r="A18" s="197" t="s">
        <v>5</v>
      </c>
      <c r="B18" s="198"/>
      <c r="C18" s="198"/>
      <c r="D18" s="198"/>
      <c r="E18" s="198"/>
      <c r="F18" s="11">
        <v>10158</v>
      </c>
      <c r="G18" s="11">
        <v>26000</v>
      </c>
      <c r="H18" s="11">
        <v>115185</v>
      </c>
      <c r="I18" s="11">
        <v>115185</v>
      </c>
      <c r="J18" s="13">
        <v>115185</v>
      </c>
    </row>
    <row r="19" spans="1:10" s="2" customFormat="1" x14ac:dyDescent="0.25">
      <c r="A19" s="199" t="s">
        <v>7</v>
      </c>
      <c r="B19" s="200"/>
      <c r="C19" s="200"/>
      <c r="D19" s="200"/>
      <c r="E19" s="200"/>
      <c r="F19" s="10">
        <f>F13-F16</f>
        <v>35280</v>
      </c>
      <c r="G19" s="10">
        <f>G13-G16</f>
        <v>-6000</v>
      </c>
      <c r="H19" s="10">
        <v>5000</v>
      </c>
      <c r="I19" s="10">
        <f>I13-I16</f>
        <v>-0.34000000008381903</v>
      </c>
      <c r="J19" s="10">
        <f t="shared" ref="J19" si="2">J13-J16</f>
        <v>0.37999999988824129</v>
      </c>
    </row>
    <row r="20" spans="1:10" s="2" customFormat="1" ht="18.75" x14ac:dyDescent="0.25">
      <c r="A20" s="3"/>
      <c r="B20" s="14"/>
      <c r="C20" s="14"/>
      <c r="D20" s="14"/>
      <c r="E20" s="14"/>
      <c r="F20" s="14"/>
      <c r="G20" s="14"/>
      <c r="H20" s="15"/>
      <c r="I20" s="15"/>
      <c r="J20" s="15"/>
    </row>
    <row r="21" spans="1:10" s="2" customFormat="1" ht="18" customHeight="1" x14ac:dyDescent="0.25">
      <c r="A21" s="188" t="s">
        <v>15</v>
      </c>
      <c r="B21" s="189"/>
      <c r="C21" s="189"/>
      <c r="D21" s="189"/>
      <c r="E21" s="189"/>
      <c r="F21" s="189"/>
      <c r="G21" s="189"/>
      <c r="H21" s="189"/>
      <c r="I21" s="189"/>
      <c r="J21" s="189"/>
    </row>
    <row r="22" spans="1:10" s="2" customFormat="1" ht="18.75" x14ac:dyDescent="0.25">
      <c r="A22" s="3"/>
      <c r="B22" s="14"/>
      <c r="C22" s="14"/>
      <c r="D22" s="14"/>
      <c r="E22" s="14"/>
      <c r="F22" s="14"/>
      <c r="G22" s="14"/>
      <c r="H22" s="15"/>
      <c r="I22" s="15"/>
      <c r="J22" s="15"/>
    </row>
    <row r="23" spans="1:10" s="2" customFormat="1" ht="25.5" x14ac:dyDescent="0.25">
      <c r="A23" s="204" t="s">
        <v>12</v>
      </c>
      <c r="B23" s="205"/>
      <c r="C23" s="205"/>
      <c r="D23" s="205"/>
      <c r="E23" s="205"/>
      <c r="F23" s="61" t="s">
        <v>126</v>
      </c>
      <c r="G23" s="61" t="s">
        <v>122</v>
      </c>
      <c r="H23" s="62" t="s">
        <v>125</v>
      </c>
      <c r="I23" s="62" t="s">
        <v>124</v>
      </c>
      <c r="J23" s="62" t="s">
        <v>123</v>
      </c>
    </row>
    <row r="24" spans="1:10" s="32" customFormat="1" ht="12" customHeight="1" x14ac:dyDescent="0.25">
      <c r="A24" s="190">
        <v>1</v>
      </c>
      <c r="B24" s="190"/>
      <c r="C24" s="190"/>
      <c r="D24" s="190"/>
      <c r="E24" s="190"/>
      <c r="F24" s="63">
        <v>2</v>
      </c>
      <c r="G24" s="63">
        <v>3</v>
      </c>
      <c r="H24" s="64">
        <v>4</v>
      </c>
      <c r="I24" s="64">
        <v>5</v>
      </c>
      <c r="J24" s="64">
        <v>6</v>
      </c>
    </row>
    <row r="25" spans="1:10" s="2" customFormat="1" x14ac:dyDescent="0.25">
      <c r="A25" s="197" t="s">
        <v>8</v>
      </c>
      <c r="B25" s="198"/>
      <c r="C25" s="198"/>
      <c r="D25" s="198"/>
      <c r="E25" s="198"/>
      <c r="F25" s="11"/>
      <c r="G25" s="11"/>
      <c r="H25" s="11"/>
      <c r="I25" s="11"/>
      <c r="J25" s="13"/>
    </row>
    <row r="26" spans="1:10" s="2" customFormat="1" x14ac:dyDescent="0.25">
      <c r="A26" s="197" t="s">
        <v>9</v>
      </c>
      <c r="B26" s="198"/>
      <c r="C26" s="198"/>
      <c r="D26" s="198"/>
      <c r="E26" s="198"/>
      <c r="F26" s="11"/>
      <c r="G26" s="11"/>
      <c r="H26" s="11"/>
      <c r="I26" s="11"/>
      <c r="J26" s="13"/>
    </row>
    <row r="27" spans="1:10" s="2" customFormat="1" x14ac:dyDescent="0.25">
      <c r="A27" s="199" t="s">
        <v>10</v>
      </c>
      <c r="B27" s="200"/>
      <c r="C27" s="200"/>
      <c r="D27" s="200"/>
      <c r="E27" s="200"/>
      <c r="F27" s="10">
        <f>F25-F26</f>
        <v>0</v>
      </c>
      <c r="G27" s="10">
        <f t="shared" ref="G27:J27" si="3">G25-G26</f>
        <v>0</v>
      </c>
      <c r="H27" s="10">
        <f t="shared" si="3"/>
        <v>0</v>
      </c>
      <c r="I27" s="10">
        <f t="shared" si="3"/>
        <v>0</v>
      </c>
      <c r="J27" s="10">
        <f t="shared" si="3"/>
        <v>0</v>
      </c>
    </row>
    <row r="28" spans="1:10" s="2" customFormat="1" x14ac:dyDescent="0.25">
      <c r="A28" s="199" t="s">
        <v>11</v>
      </c>
      <c r="B28" s="200"/>
      <c r="C28" s="200"/>
      <c r="D28" s="200"/>
      <c r="E28" s="200"/>
      <c r="F28" s="10">
        <f>F19+F27</f>
        <v>35280</v>
      </c>
      <c r="G28" s="10">
        <f t="shared" ref="G28:J28" si="4">G19+G27</f>
        <v>-6000</v>
      </c>
      <c r="H28" s="10">
        <f>H19+H27</f>
        <v>5000</v>
      </c>
      <c r="I28" s="10">
        <f t="shared" si="4"/>
        <v>-0.34000000008381903</v>
      </c>
      <c r="J28" s="10">
        <f t="shared" si="4"/>
        <v>0.37999999988824129</v>
      </c>
    </row>
    <row r="29" spans="1:10" s="2" customFormat="1" ht="18.75" x14ac:dyDescent="0.25">
      <c r="A29" s="16"/>
      <c r="B29" s="14"/>
      <c r="C29" s="14"/>
      <c r="D29" s="14"/>
      <c r="E29" s="14"/>
      <c r="F29" s="14"/>
      <c r="G29" s="14"/>
      <c r="H29" s="15"/>
      <c r="I29" s="15"/>
      <c r="J29" s="15"/>
    </row>
    <row r="30" spans="1:10" s="2" customFormat="1" ht="18" customHeight="1" x14ac:dyDescent="0.25">
      <c r="A30" s="188" t="s">
        <v>16</v>
      </c>
      <c r="B30" s="189"/>
      <c r="C30" s="189"/>
      <c r="D30" s="189"/>
      <c r="E30" s="189"/>
      <c r="F30" s="189"/>
      <c r="G30" s="189"/>
      <c r="H30" s="189"/>
      <c r="I30" s="189"/>
      <c r="J30" s="189"/>
    </row>
    <row r="31" spans="1:10" s="2" customFormat="1" ht="18" customHeight="1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</row>
    <row r="32" spans="1:10" s="2" customFormat="1" ht="25.5" x14ac:dyDescent="0.25">
      <c r="A32" s="191" t="s">
        <v>22</v>
      </c>
      <c r="B32" s="192"/>
      <c r="C32" s="192"/>
      <c r="D32" s="192"/>
      <c r="E32" s="193"/>
      <c r="F32" s="61" t="s">
        <v>126</v>
      </c>
      <c r="G32" s="61" t="s">
        <v>122</v>
      </c>
      <c r="H32" s="62" t="s">
        <v>125</v>
      </c>
      <c r="I32" s="62" t="s">
        <v>124</v>
      </c>
      <c r="J32" s="62" t="s">
        <v>123</v>
      </c>
    </row>
    <row r="33" spans="1:10" s="32" customFormat="1" ht="12" customHeight="1" x14ac:dyDescent="0.25">
      <c r="A33" s="190">
        <v>1</v>
      </c>
      <c r="B33" s="190"/>
      <c r="C33" s="190"/>
      <c r="D33" s="190"/>
      <c r="E33" s="190"/>
      <c r="F33" s="63">
        <v>2</v>
      </c>
      <c r="G33" s="63">
        <v>3</v>
      </c>
      <c r="H33" s="64">
        <v>4</v>
      </c>
      <c r="I33" s="64">
        <v>5</v>
      </c>
      <c r="J33" s="64">
        <v>6</v>
      </c>
    </row>
    <row r="34" spans="1:10" s="2" customFormat="1" ht="15" customHeight="1" x14ac:dyDescent="0.25">
      <c r="A34" s="194" t="s">
        <v>17</v>
      </c>
      <c r="B34" s="195"/>
      <c r="C34" s="195"/>
      <c r="D34" s="195"/>
      <c r="E34" s="196"/>
      <c r="F34" s="17">
        <v>0</v>
      </c>
      <c r="G34" s="17">
        <v>6000</v>
      </c>
      <c r="H34" s="17">
        <v>0</v>
      </c>
      <c r="I34" s="17">
        <v>0</v>
      </c>
      <c r="J34" s="18">
        <v>0</v>
      </c>
    </row>
    <row r="35" spans="1:10" s="2" customFormat="1" ht="15" customHeight="1" x14ac:dyDescent="0.25">
      <c r="A35" s="199" t="s">
        <v>18</v>
      </c>
      <c r="B35" s="200"/>
      <c r="C35" s="200"/>
      <c r="D35" s="200"/>
      <c r="E35" s="200"/>
      <c r="F35" s="19">
        <f>F28+F34</f>
        <v>35280</v>
      </c>
      <c r="G35" s="19">
        <v>0</v>
      </c>
      <c r="H35" s="19">
        <f>H28+H34</f>
        <v>5000</v>
      </c>
      <c r="I35" s="19">
        <f t="shared" ref="I35:J35" si="5">I28+I34</f>
        <v>-0.34000000008381903</v>
      </c>
      <c r="J35" s="20">
        <f t="shared" si="5"/>
        <v>0.37999999988824129</v>
      </c>
    </row>
    <row r="36" spans="1:10" s="2" customFormat="1" ht="45" customHeight="1" x14ac:dyDescent="0.25">
      <c r="A36" s="207" t="s">
        <v>19</v>
      </c>
      <c r="B36" s="209"/>
      <c r="C36" s="209"/>
      <c r="D36" s="209"/>
      <c r="E36" s="210"/>
      <c r="F36" s="19">
        <f>F19+F27+F34-F35</f>
        <v>0</v>
      </c>
      <c r="G36" s="19">
        <f t="shared" ref="G36:J36" si="6">G19+G27+G34-G35</f>
        <v>0</v>
      </c>
      <c r="H36" s="19">
        <f t="shared" si="6"/>
        <v>0</v>
      </c>
      <c r="I36" s="19">
        <f t="shared" si="6"/>
        <v>0</v>
      </c>
      <c r="J36" s="20">
        <f t="shared" si="6"/>
        <v>0</v>
      </c>
    </row>
    <row r="37" spans="1:10" s="2" customFormat="1" ht="18" customHeight="1" x14ac:dyDescent="0.25">
      <c r="A37" s="27"/>
      <c r="B37" s="21"/>
      <c r="C37" s="21"/>
      <c r="D37" s="21"/>
      <c r="E37" s="21"/>
      <c r="F37" s="21"/>
      <c r="G37" s="21"/>
      <c r="H37" s="21"/>
      <c r="I37" s="21"/>
      <c r="J37" s="21"/>
    </row>
    <row r="38" spans="1:10" s="2" customFormat="1" ht="18" customHeight="1" x14ac:dyDescent="0.25">
      <c r="A38" s="211" t="s">
        <v>20</v>
      </c>
      <c r="B38" s="211"/>
      <c r="C38" s="211"/>
      <c r="D38" s="211"/>
      <c r="E38" s="211"/>
      <c r="F38" s="211"/>
      <c r="G38" s="211"/>
      <c r="H38" s="211"/>
      <c r="I38" s="211"/>
      <c r="J38" s="211"/>
    </row>
    <row r="39" spans="1:10" s="2" customFormat="1" ht="18.75" x14ac:dyDescent="0.25">
      <c r="A39" s="22"/>
      <c r="B39" s="23"/>
      <c r="C39" s="23"/>
      <c r="D39" s="23"/>
      <c r="E39" s="23"/>
      <c r="F39" s="23"/>
      <c r="G39" s="23"/>
      <c r="H39" s="24"/>
      <c r="I39" s="24"/>
      <c r="J39" s="24"/>
    </row>
    <row r="40" spans="1:10" s="2" customFormat="1" ht="25.5" x14ac:dyDescent="0.25">
      <c r="A40" s="191" t="s">
        <v>22</v>
      </c>
      <c r="B40" s="192"/>
      <c r="C40" s="192"/>
      <c r="D40" s="192"/>
      <c r="E40" s="193"/>
      <c r="F40" s="61" t="s">
        <v>126</v>
      </c>
      <c r="G40" s="61" t="s">
        <v>122</v>
      </c>
      <c r="H40" s="62" t="s">
        <v>125</v>
      </c>
      <c r="I40" s="62" t="s">
        <v>124</v>
      </c>
      <c r="J40" s="62" t="s">
        <v>123</v>
      </c>
    </row>
    <row r="41" spans="1:10" s="32" customFormat="1" ht="12" customHeight="1" x14ac:dyDescent="0.25">
      <c r="A41" s="190">
        <v>1</v>
      </c>
      <c r="B41" s="190"/>
      <c r="C41" s="190"/>
      <c r="D41" s="190"/>
      <c r="E41" s="190"/>
      <c r="F41" s="63">
        <v>2</v>
      </c>
      <c r="G41" s="63">
        <v>3</v>
      </c>
      <c r="H41" s="64">
        <v>4</v>
      </c>
      <c r="I41" s="64">
        <v>5</v>
      </c>
      <c r="J41" s="64">
        <v>6</v>
      </c>
    </row>
    <row r="42" spans="1:10" s="2" customFormat="1" x14ac:dyDescent="0.25">
      <c r="A42" s="194" t="s">
        <v>17</v>
      </c>
      <c r="B42" s="195"/>
      <c r="C42" s="195"/>
      <c r="D42" s="195"/>
      <c r="E42" s="196"/>
      <c r="F42" s="17">
        <v>0</v>
      </c>
      <c r="G42" s="17">
        <f>F45</f>
        <v>0</v>
      </c>
      <c r="H42" s="17">
        <f>G45</f>
        <v>0</v>
      </c>
      <c r="I42" s="17">
        <f>H45</f>
        <v>0</v>
      </c>
      <c r="J42" s="18">
        <f>I45</f>
        <v>0</v>
      </c>
    </row>
    <row r="43" spans="1:10" s="2" customFormat="1" ht="28.5" customHeight="1" x14ac:dyDescent="0.25">
      <c r="A43" s="194" t="s">
        <v>21</v>
      </c>
      <c r="B43" s="195"/>
      <c r="C43" s="195"/>
      <c r="D43" s="195"/>
      <c r="E43" s="196"/>
      <c r="F43" s="17">
        <v>0</v>
      </c>
      <c r="G43" s="17">
        <v>0</v>
      </c>
      <c r="H43" s="17">
        <v>0</v>
      </c>
      <c r="I43" s="17">
        <v>0</v>
      </c>
      <c r="J43" s="18">
        <v>0</v>
      </c>
    </row>
    <row r="44" spans="1:10" s="2" customFormat="1" ht="25.5" customHeight="1" x14ac:dyDescent="0.25">
      <c r="A44" s="194" t="s">
        <v>57</v>
      </c>
      <c r="B44" s="212"/>
      <c r="C44" s="212"/>
      <c r="D44" s="212"/>
      <c r="E44" s="213"/>
      <c r="F44" s="17">
        <v>0</v>
      </c>
      <c r="G44" s="17">
        <v>0</v>
      </c>
      <c r="H44" s="17">
        <v>0</v>
      </c>
      <c r="I44" s="17">
        <v>0</v>
      </c>
      <c r="J44" s="18">
        <v>0</v>
      </c>
    </row>
    <row r="45" spans="1:10" s="2" customFormat="1" ht="15" customHeight="1" x14ac:dyDescent="0.25">
      <c r="A45" s="199" t="s">
        <v>18</v>
      </c>
      <c r="B45" s="200"/>
      <c r="C45" s="200"/>
      <c r="D45" s="200"/>
      <c r="E45" s="200"/>
      <c r="F45" s="25">
        <f>F42-F43+F44</f>
        <v>0</v>
      </c>
      <c r="G45" s="25">
        <f t="shared" ref="G45:J45" si="7">G42-G43+G44</f>
        <v>0</v>
      </c>
      <c r="H45" s="25">
        <f t="shared" si="7"/>
        <v>0</v>
      </c>
      <c r="I45" s="25">
        <f t="shared" si="7"/>
        <v>0</v>
      </c>
      <c r="J45" s="26">
        <f t="shared" si="7"/>
        <v>0</v>
      </c>
    </row>
    <row r="46" spans="1:10" ht="9" customHeight="1" x14ac:dyDescent="0.25"/>
  </sheetData>
  <mergeCells count="31">
    <mergeCell ref="A40:E40"/>
    <mergeCell ref="A42:E42"/>
    <mergeCell ref="A43:E43"/>
    <mergeCell ref="A44:E44"/>
    <mergeCell ref="A45:E45"/>
    <mergeCell ref="A41:E41"/>
    <mergeCell ref="A35:E35"/>
    <mergeCell ref="A36:E36"/>
    <mergeCell ref="A38:J38"/>
    <mergeCell ref="A24:E24"/>
    <mergeCell ref="A33:E33"/>
    <mergeCell ref="A5:J5"/>
    <mergeCell ref="A7:J7"/>
    <mergeCell ref="A9:J9"/>
    <mergeCell ref="A11:E11"/>
    <mergeCell ref="A13:E13"/>
    <mergeCell ref="A21:J21"/>
    <mergeCell ref="A12:E12"/>
    <mergeCell ref="A32:E32"/>
    <mergeCell ref="A34:E34"/>
    <mergeCell ref="A25:E25"/>
    <mergeCell ref="A26:E26"/>
    <mergeCell ref="A27:E27"/>
    <mergeCell ref="A28:E28"/>
    <mergeCell ref="A14:E14"/>
    <mergeCell ref="A15:E15"/>
    <mergeCell ref="A17:E17"/>
    <mergeCell ref="A18:E18"/>
    <mergeCell ref="A19:E19"/>
    <mergeCell ref="A23:E23"/>
    <mergeCell ref="A30:J3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"/>
  <sheetViews>
    <sheetView topLeftCell="A70" zoomScaleNormal="100" workbookViewId="0">
      <selection activeCell="E79" sqref="E79"/>
    </sheetView>
  </sheetViews>
  <sheetFormatPr defaultColWidth="8.85546875" defaultRowHeight="15" x14ac:dyDescent="0.25"/>
  <cols>
    <col min="1" max="1" width="7.85546875" style="132" bestFit="1" customWidth="1"/>
    <col min="2" max="2" width="44.7109375" style="132" customWidth="1"/>
    <col min="3" max="4" width="19.5703125" style="132" customWidth="1"/>
    <col min="5" max="8" width="19.42578125" style="132" customWidth="1"/>
    <col min="9" max="10" width="25.28515625" style="132" customWidth="1"/>
    <col min="11" max="16384" width="8.85546875" style="132"/>
  </cols>
  <sheetData>
    <row r="1" spans="1:10" ht="18.75" x14ac:dyDescent="0.25">
      <c r="A1" s="134"/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6" customHeight="1" x14ac:dyDescent="0.25">
      <c r="A2" s="214" t="s">
        <v>27</v>
      </c>
      <c r="B2" s="214"/>
      <c r="C2" s="214"/>
      <c r="D2" s="214"/>
      <c r="E2" s="214"/>
      <c r="F2" s="214"/>
      <c r="G2" s="214"/>
      <c r="H2" s="136"/>
      <c r="I2" s="137"/>
      <c r="J2" s="137"/>
    </row>
    <row r="3" spans="1:10" ht="18.75" x14ac:dyDescent="0.25">
      <c r="A3" s="135"/>
      <c r="B3" s="135"/>
      <c r="C3" s="135"/>
      <c r="D3" s="135"/>
      <c r="E3" s="135"/>
      <c r="F3" s="135"/>
      <c r="G3" s="135"/>
      <c r="H3" s="135"/>
      <c r="I3" s="138"/>
      <c r="J3" s="138"/>
    </row>
    <row r="4" spans="1:10" ht="15.6" customHeight="1" x14ac:dyDescent="0.25">
      <c r="A4" s="214" t="s">
        <v>28</v>
      </c>
      <c r="B4" s="214"/>
      <c r="C4" s="214"/>
      <c r="D4" s="214"/>
      <c r="E4" s="214"/>
      <c r="F4" s="214"/>
      <c r="G4" s="214"/>
      <c r="H4" s="136"/>
      <c r="I4" s="139"/>
      <c r="J4" s="139"/>
    </row>
    <row r="5" spans="1:10" ht="18.75" x14ac:dyDescent="0.25">
      <c r="A5" s="135"/>
      <c r="B5" s="135"/>
      <c r="C5" s="135"/>
      <c r="D5" s="135"/>
      <c r="E5" s="135"/>
      <c r="F5" s="135"/>
      <c r="G5" s="135"/>
      <c r="H5" s="135"/>
      <c r="I5" s="138"/>
      <c r="J5" s="138"/>
    </row>
    <row r="6" spans="1:10" ht="25.5" x14ac:dyDescent="0.25">
      <c r="A6" s="140" t="s">
        <v>39</v>
      </c>
      <c r="B6" s="141" t="s">
        <v>22</v>
      </c>
      <c r="C6" s="142" t="s">
        <v>126</v>
      </c>
      <c r="D6" s="142" t="s">
        <v>122</v>
      </c>
      <c r="E6" s="140" t="s">
        <v>125</v>
      </c>
      <c r="F6" s="140" t="s">
        <v>124</v>
      </c>
      <c r="G6" s="140" t="s">
        <v>123</v>
      </c>
    </row>
    <row r="7" spans="1:10" s="144" customFormat="1" ht="11.25" x14ac:dyDescent="0.2">
      <c r="A7" s="143">
        <v>1</v>
      </c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</row>
    <row r="8" spans="1:10" x14ac:dyDescent="0.25">
      <c r="A8" s="145"/>
      <c r="B8" s="146" t="s">
        <v>3</v>
      </c>
      <c r="C8" s="147">
        <f>C9+C19</f>
        <v>1498351.32</v>
      </c>
      <c r="D8" s="148">
        <f>D9+D19</f>
        <v>1637671</v>
      </c>
      <c r="E8" s="148">
        <f>E9+E19+E21</f>
        <v>2103991.6599999997</v>
      </c>
      <c r="F8" s="148">
        <f t="shared" ref="F8:G8" si="0">F9+F19</f>
        <v>2020479.66</v>
      </c>
      <c r="G8" s="148">
        <f t="shared" si="0"/>
        <v>2006990.3800000001</v>
      </c>
    </row>
    <row r="9" spans="1:10" s="150" customFormat="1" ht="14.25" x14ac:dyDescent="0.2">
      <c r="A9" s="66"/>
      <c r="B9" s="66" t="s">
        <v>30</v>
      </c>
      <c r="C9" s="149">
        <f>C10+C15+C18+C14+C13</f>
        <v>1496477.32</v>
      </c>
      <c r="D9" s="149">
        <f>D10+D15+D18+D14</f>
        <v>1637671</v>
      </c>
      <c r="E9" s="120">
        <f>E10+E14+E15+E18</f>
        <v>2098991.6599999997</v>
      </c>
      <c r="F9" s="120">
        <f t="shared" ref="F9:G9" si="1">F10+F14+F15+F18</f>
        <v>2020479.66</v>
      </c>
      <c r="G9" s="120">
        <f t="shared" si="1"/>
        <v>2006990.3800000001</v>
      </c>
    </row>
    <row r="10" spans="1:10" x14ac:dyDescent="0.25">
      <c r="A10" s="66">
        <v>63</v>
      </c>
      <c r="B10" s="66" t="s">
        <v>59</v>
      </c>
      <c r="C10" s="149">
        <f>C11+C12</f>
        <v>1323765.32</v>
      </c>
      <c r="D10" s="120">
        <f>D11+D12</f>
        <v>1479170</v>
      </c>
      <c r="E10" s="120">
        <f>E11+E12</f>
        <v>1918378.88</v>
      </c>
      <c r="F10" s="120">
        <f t="shared" ref="F10:G10" si="2">F11+F12</f>
        <v>1837128.88</v>
      </c>
      <c r="G10" s="120">
        <f t="shared" si="2"/>
        <v>1825299.07</v>
      </c>
      <c r="H10" s="151"/>
    </row>
    <row r="11" spans="1:10" ht="25.5" x14ac:dyDescent="0.25">
      <c r="A11" s="71">
        <v>63</v>
      </c>
      <c r="B11" s="71" t="s">
        <v>60</v>
      </c>
      <c r="C11" s="152">
        <v>1282219</v>
      </c>
      <c r="D11" s="153">
        <v>1425000</v>
      </c>
      <c r="E11" s="153">
        <v>1850378.88</v>
      </c>
      <c r="F11" s="153">
        <v>1769128.88</v>
      </c>
      <c r="G11" s="153">
        <v>1757299.07</v>
      </c>
      <c r="I11" s="151"/>
    </row>
    <row r="12" spans="1:10" ht="25.5" x14ac:dyDescent="0.25">
      <c r="A12" s="71">
        <v>63</v>
      </c>
      <c r="B12" s="71" t="s">
        <v>61</v>
      </c>
      <c r="C12" s="152">
        <v>41546.32</v>
      </c>
      <c r="D12" s="153">
        <v>54170</v>
      </c>
      <c r="E12" s="153">
        <v>68000</v>
      </c>
      <c r="F12" s="153">
        <v>68000</v>
      </c>
      <c r="G12" s="153">
        <v>68000</v>
      </c>
    </row>
    <row r="13" spans="1:10" x14ac:dyDescent="0.25">
      <c r="A13" s="71">
        <v>64</v>
      </c>
      <c r="B13" s="72" t="s">
        <v>136</v>
      </c>
      <c r="C13" s="152">
        <v>3</v>
      </c>
      <c r="D13" s="153"/>
      <c r="E13" s="153"/>
      <c r="F13" s="153"/>
      <c r="G13" s="153"/>
    </row>
    <row r="14" spans="1:10" x14ac:dyDescent="0.25">
      <c r="A14" s="72">
        <v>65</v>
      </c>
      <c r="B14" s="72" t="s">
        <v>62</v>
      </c>
      <c r="C14" s="154">
        <v>44129</v>
      </c>
      <c r="D14" s="122">
        <v>37200</v>
      </c>
      <c r="E14" s="122">
        <v>64800</v>
      </c>
      <c r="F14" s="122">
        <v>64800</v>
      </c>
      <c r="G14" s="122">
        <v>64800</v>
      </c>
    </row>
    <row r="15" spans="1:10" ht="25.5" x14ac:dyDescent="0.25">
      <c r="A15" s="66">
        <v>66</v>
      </c>
      <c r="B15" s="72" t="s">
        <v>63</v>
      </c>
      <c r="C15" s="149">
        <f>C16+C17</f>
        <v>9385</v>
      </c>
      <c r="D15" s="120">
        <f>D16+D17</f>
        <v>11600</v>
      </c>
      <c r="E15" s="120">
        <v>15000</v>
      </c>
      <c r="F15" s="120">
        <f t="shared" ref="F15:G15" si="3">F16+F17</f>
        <v>15000</v>
      </c>
      <c r="G15" s="120">
        <f t="shared" si="3"/>
        <v>15000</v>
      </c>
    </row>
    <row r="16" spans="1:10" ht="25.5" x14ac:dyDescent="0.25">
      <c r="A16" s="72">
        <v>66</v>
      </c>
      <c r="B16" s="72" t="s">
        <v>64</v>
      </c>
      <c r="C16" s="154">
        <v>6512</v>
      </c>
      <c r="D16" s="122">
        <v>6600</v>
      </c>
      <c r="E16" s="122">
        <v>9000</v>
      </c>
      <c r="F16" s="122">
        <v>9000</v>
      </c>
      <c r="G16" s="122">
        <v>9000</v>
      </c>
    </row>
    <row r="17" spans="1:7" ht="25.5" x14ac:dyDescent="0.25">
      <c r="A17" s="72">
        <v>66</v>
      </c>
      <c r="B17" s="72" t="s">
        <v>65</v>
      </c>
      <c r="C17" s="154">
        <v>2873</v>
      </c>
      <c r="D17" s="122">
        <v>5000</v>
      </c>
      <c r="E17" s="122">
        <v>6000</v>
      </c>
      <c r="F17" s="122">
        <v>6000</v>
      </c>
      <c r="G17" s="122">
        <v>6000</v>
      </c>
    </row>
    <row r="18" spans="1:7" ht="25.5" x14ac:dyDescent="0.25">
      <c r="A18" s="73">
        <v>67</v>
      </c>
      <c r="B18" s="72" t="s">
        <v>66</v>
      </c>
      <c r="C18" s="154">
        <v>119195</v>
      </c>
      <c r="D18" s="122">
        <v>109701</v>
      </c>
      <c r="E18" s="122">
        <v>100812.78</v>
      </c>
      <c r="F18" s="122">
        <v>103550.78</v>
      </c>
      <c r="G18" s="122">
        <v>101891.31</v>
      </c>
    </row>
    <row r="19" spans="1:7" x14ac:dyDescent="0.25">
      <c r="A19" s="74"/>
      <c r="B19" s="75" t="s">
        <v>32</v>
      </c>
      <c r="C19" s="149">
        <f>C20</f>
        <v>1874</v>
      </c>
      <c r="D19" s="149">
        <f>D20</f>
        <v>0</v>
      </c>
      <c r="E19" s="120">
        <f>E20</f>
        <v>0</v>
      </c>
      <c r="F19" s="120">
        <f t="shared" ref="F19:G21" si="4">F20</f>
        <v>0</v>
      </c>
      <c r="G19" s="120">
        <f t="shared" si="4"/>
        <v>0</v>
      </c>
    </row>
    <row r="20" spans="1:7" ht="25.5" x14ac:dyDescent="0.25">
      <c r="A20" s="72">
        <v>71</v>
      </c>
      <c r="B20" s="76" t="s">
        <v>67</v>
      </c>
      <c r="C20" s="154">
        <v>1874</v>
      </c>
      <c r="D20" s="122">
        <v>0</v>
      </c>
      <c r="E20" s="122">
        <v>0</v>
      </c>
      <c r="F20" s="122"/>
      <c r="G20" s="122"/>
    </row>
    <row r="21" spans="1:7" x14ac:dyDescent="0.25">
      <c r="A21" s="74"/>
      <c r="B21" s="75" t="s">
        <v>68</v>
      </c>
      <c r="C21" s="149">
        <f>C22</f>
        <v>0</v>
      </c>
      <c r="D21" s="149">
        <f>D22</f>
        <v>6000</v>
      </c>
      <c r="E21" s="120">
        <f>E22</f>
        <v>5000</v>
      </c>
      <c r="F21" s="120">
        <f t="shared" si="4"/>
        <v>0</v>
      </c>
      <c r="G21" s="120">
        <f t="shared" si="4"/>
        <v>0</v>
      </c>
    </row>
    <row r="22" spans="1:7" x14ac:dyDescent="0.25">
      <c r="A22" s="72">
        <v>92</v>
      </c>
      <c r="B22" s="76" t="s">
        <v>69</v>
      </c>
      <c r="C22" s="154"/>
      <c r="D22" s="122">
        <v>6000</v>
      </c>
      <c r="E22" s="122">
        <v>5000</v>
      </c>
      <c r="F22" s="122"/>
      <c r="G22" s="122"/>
    </row>
    <row r="23" spans="1:7" s="156" customFormat="1" ht="27.75" customHeight="1" x14ac:dyDescent="0.25">
      <c r="A23" s="102"/>
      <c r="B23" s="113"/>
      <c r="C23" s="155"/>
      <c r="D23" s="155"/>
      <c r="E23" s="155"/>
      <c r="F23" s="155"/>
      <c r="G23" s="155"/>
    </row>
    <row r="24" spans="1:7" ht="25.5" x14ac:dyDescent="0.25">
      <c r="A24" s="140" t="s">
        <v>39</v>
      </c>
      <c r="B24" s="141" t="s">
        <v>22</v>
      </c>
      <c r="C24" s="142" t="s">
        <v>126</v>
      </c>
      <c r="D24" s="142" t="s">
        <v>122</v>
      </c>
      <c r="E24" s="140" t="s">
        <v>125</v>
      </c>
      <c r="F24" s="140" t="s">
        <v>124</v>
      </c>
      <c r="G24" s="140" t="s">
        <v>123</v>
      </c>
    </row>
    <row r="25" spans="1:7" s="144" customFormat="1" ht="11.25" x14ac:dyDescent="0.2">
      <c r="A25" s="143">
        <v>1</v>
      </c>
      <c r="B25" s="143">
        <v>2</v>
      </c>
      <c r="C25" s="143">
        <v>3</v>
      </c>
      <c r="D25" s="143">
        <v>4</v>
      </c>
      <c r="E25" s="143">
        <v>5</v>
      </c>
      <c r="F25" s="143">
        <v>6</v>
      </c>
      <c r="G25" s="143">
        <v>7</v>
      </c>
    </row>
    <row r="26" spans="1:7" x14ac:dyDescent="0.25">
      <c r="A26" s="145"/>
      <c r="B26" s="146" t="s">
        <v>6</v>
      </c>
      <c r="C26" s="147">
        <f>C27+C32</f>
        <v>1463073</v>
      </c>
      <c r="D26" s="147">
        <f>D27+D32</f>
        <v>1643671</v>
      </c>
      <c r="E26" s="148">
        <f>E27+E32</f>
        <v>2103991.66</v>
      </c>
      <c r="F26" s="148">
        <f>F27+F32</f>
        <v>2020479.6600000001</v>
      </c>
      <c r="G26" s="148">
        <f t="shared" ref="G26" si="5">G27+G32</f>
        <v>2006990.3800000001</v>
      </c>
    </row>
    <row r="27" spans="1:7" x14ac:dyDescent="0.25">
      <c r="A27" s="66"/>
      <c r="B27" s="66" t="s">
        <v>34</v>
      </c>
      <c r="C27" s="149">
        <f>C28+C29+C30+C31</f>
        <v>1452915</v>
      </c>
      <c r="D27" s="149">
        <f>D28+D29+D30+D31</f>
        <v>1617671</v>
      </c>
      <c r="E27" s="120">
        <f>E28+E29+E30+E31</f>
        <v>1988806.6600000001</v>
      </c>
      <c r="F27" s="120">
        <f>F28+F29+F30+F31</f>
        <v>1991544.6600000001</v>
      </c>
      <c r="G27" s="120">
        <f t="shared" ref="G27" si="6">G28+G29+G30+G31</f>
        <v>1978055.3800000001</v>
      </c>
    </row>
    <row r="28" spans="1:7" x14ac:dyDescent="0.25">
      <c r="A28" s="72">
        <v>31</v>
      </c>
      <c r="B28" s="72" t="s">
        <v>35</v>
      </c>
      <c r="C28" s="154">
        <v>1176367</v>
      </c>
      <c r="D28" s="122">
        <v>1320190</v>
      </c>
      <c r="E28" s="122">
        <v>1659457.6</v>
      </c>
      <c r="F28" s="122">
        <v>1659457.6</v>
      </c>
      <c r="G28" s="122">
        <v>1647140.52</v>
      </c>
    </row>
    <row r="29" spans="1:7" x14ac:dyDescent="0.25">
      <c r="A29" s="73">
        <v>32</v>
      </c>
      <c r="B29" s="73" t="s">
        <v>36</v>
      </c>
      <c r="C29" s="154">
        <v>255632</v>
      </c>
      <c r="D29" s="122">
        <v>279161</v>
      </c>
      <c r="E29" s="122">
        <v>294399.5</v>
      </c>
      <c r="F29" s="122">
        <v>297137.5</v>
      </c>
      <c r="G29" s="122">
        <v>296205.3</v>
      </c>
    </row>
    <row r="30" spans="1:7" x14ac:dyDescent="0.25">
      <c r="A30" s="73">
        <v>34</v>
      </c>
      <c r="B30" s="73" t="s">
        <v>70</v>
      </c>
      <c r="C30" s="154">
        <v>1871</v>
      </c>
      <c r="D30" s="122">
        <v>2320</v>
      </c>
      <c r="E30" s="122">
        <v>950</v>
      </c>
      <c r="F30" s="122">
        <v>950</v>
      </c>
      <c r="G30" s="122">
        <v>950</v>
      </c>
    </row>
    <row r="31" spans="1:7" x14ac:dyDescent="0.25">
      <c r="A31" s="73">
        <v>37</v>
      </c>
      <c r="B31" s="73" t="s">
        <v>135</v>
      </c>
      <c r="C31" s="154">
        <v>19045</v>
      </c>
      <c r="D31" s="122">
        <v>16000</v>
      </c>
      <c r="E31" s="122">
        <v>33999.56</v>
      </c>
      <c r="F31" s="122">
        <v>33999.56</v>
      </c>
      <c r="G31" s="122">
        <v>33759.56</v>
      </c>
    </row>
    <row r="32" spans="1:7" x14ac:dyDescent="0.25">
      <c r="A32" s="74"/>
      <c r="B32" s="75" t="s">
        <v>37</v>
      </c>
      <c r="C32" s="149">
        <f>C33</f>
        <v>10158</v>
      </c>
      <c r="D32" s="120">
        <f>D33</f>
        <v>26000</v>
      </c>
      <c r="E32" s="120">
        <f>E33</f>
        <v>115185</v>
      </c>
      <c r="F32" s="120">
        <f t="shared" ref="F32:G32" si="7">F33</f>
        <v>28935</v>
      </c>
      <c r="G32" s="120">
        <f t="shared" si="7"/>
        <v>28935</v>
      </c>
    </row>
    <row r="33" spans="1:8" x14ac:dyDescent="0.25">
      <c r="A33" s="72">
        <v>42</v>
      </c>
      <c r="B33" s="76" t="s">
        <v>71</v>
      </c>
      <c r="C33" s="154">
        <v>10158</v>
      </c>
      <c r="D33" s="122">
        <v>26000</v>
      </c>
      <c r="E33" s="122">
        <v>115185</v>
      </c>
      <c r="F33" s="122">
        <v>28935</v>
      </c>
      <c r="G33" s="122">
        <v>28935</v>
      </c>
    </row>
    <row r="34" spans="1:8" x14ac:dyDescent="0.25">
      <c r="A34" s="157"/>
      <c r="B34" s="157"/>
      <c r="C34" s="157"/>
      <c r="D34" s="157"/>
      <c r="E34" s="157"/>
      <c r="F34" s="157"/>
      <c r="G34" s="157"/>
    </row>
    <row r="37" spans="1:8" ht="15.6" customHeight="1" x14ac:dyDescent="0.25">
      <c r="A37" s="214" t="s">
        <v>38</v>
      </c>
      <c r="B37" s="214"/>
      <c r="C37" s="214"/>
      <c r="D37" s="214"/>
      <c r="E37" s="214"/>
      <c r="F37" s="214"/>
      <c r="G37" s="214"/>
    </row>
    <row r="38" spans="1:8" ht="18.75" x14ac:dyDescent="0.25">
      <c r="A38" s="135"/>
      <c r="B38" s="135"/>
      <c r="C38" s="135"/>
      <c r="D38" s="135"/>
      <c r="E38" s="135"/>
      <c r="F38" s="135"/>
      <c r="G38" s="135"/>
      <c r="H38" s="135"/>
    </row>
    <row r="39" spans="1:8" ht="25.5" x14ac:dyDescent="0.25">
      <c r="A39" s="140" t="s">
        <v>39</v>
      </c>
      <c r="B39" s="141" t="s">
        <v>22</v>
      </c>
      <c r="C39" s="142" t="s">
        <v>126</v>
      </c>
      <c r="D39" s="142" t="s">
        <v>122</v>
      </c>
      <c r="E39" s="140" t="s">
        <v>125</v>
      </c>
      <c r="F39" s="140" t="s">
        <v>124</v>
      </c>
      <c r="G39" s="140" t="s">
        <v>123</v>
      </c>
    </row>
    <row r="40" spans="1:8" s="144" customFormat="1" ht="11.25" x14ac:dyDescent="0.2">
      <c r="A40" s="143">
        <v>1</v>
      </c>
      <c r="B40" s="143">
        <v>2</v>
      </c>
      <c r="C40" s="143">
        <v>3</v>
      </c>
      <c r="D40" s="143">
        <v>4</v>
      </c>
      <c r="E40" s="143">
        <v>5</v>
      </c>
      <c r="F40" s="143">
        <v>6</v>
      </c>
      <c r="G40" s="143">
        <v>7</v>
      </c>
    </row>
    <row r="41" spans="1:8" x14ac:dyDescent="0.25">
      <c r="A41" s="41"/>
      <c r="B41" s="41" t="s">
        <v>29</v>
      </c>
      <c r="C41" s="116">
        <f>C42+C45+C47+C49+C55+C59+C57</f>
        <v>1498351</v>
      </c>
      <c r="D41" s="116">
        <f>D42+D45+D47+D49+D55+D59</f>
        <v>1643671</v>
      </c>
      <c r="E41" s="116">
        <f>E42+E45+E47+E49+E55+E59</f>
        <v>2103991.66</v>
      </c>
      <c r="F41" s="116">
        <f>F42+F45+F47+F49+F55+F59</f>
        <v>2020479.6600000001</v>
      </c>
      <c r="G41" s="116">
        <f>G42+G45+G47+G49+G55+G59</f>
        <v>2006990.3800000001</v>
      </c>
    </row>
    <row r="42" spans="1:8" x14ac:dyDescent="0.25">
      <c r="A42" s="41">
        <v>1</v>
      </c>
      <c r="B42" s="41" t="s">
        <v>40</v>
      </c>
      <c r="C42" s="115">
        <f>C43+C44</f>
        <v>119195</v>
      </c>
      <c r="D42" s="115">
        <f t="shared" ref="D42:G42" si="8">D43+D44</f>
        <v>109701</v>
      </c>
      <c r="E42" s="115">
        <f>E43+E44</f>
        <v>100812.78</v>
      </c>
      <c r="F42" s="115">
        <f t="shared" si="8"/>
        <v>103550.78</v>
      </c>
      <c r="G42" s="115">
        <f t="shared" si="8"/>
        <v>101891.31</v>
      </c>
    </row>
    <row r="43" spans="1:8" x14ac:dyDescent="0.25">
      <c r="A43" s="52">
        <v>11</v>
      </c>
      <c r="B43" s="43" t="s">
        <v>40</v>
      </c>
      <c r="C43" s="117">
        <v>73537</v>
      </c>
      <c r="D43" s="117">
        <v>66080</v>
      </c>
      <c r="E43" s="158">
        <v>34725.14</v>
      </c>
      <c r="F43" s="158">
        <v>37463.14</v>
      </c>
      <c r="G43" s="158">
        <v>35803.67</v>
      </c>
    </row>
    <row r="44" spans="1:8" x14ac:dyDescent="0.25">
      <c r="A44" s="53">
        <v>13</v>
      </c>
      <c r="B44" s="43" t="s">
        <v>72</v>
      </c>
      <c r="C44" s="117">
        <v>45658</v>
      </c>
      <c r="D44" s="117">
        <v>43621</v>
      </c>
      <c r="E44" s="158">
        <v>66087.64</v>
      </c>
      <c r="F44" s="158">
        <v>66087.64</v>
      </c>
      <c r="G44" s="158">
        <v>66087.64</v>
      </c>
    </row>
    <row r="45" spans="1:8" s="160" customFormat="1" ht="14.25" x14ac:dyDescent="0.2">
      <c r="A45" s="126">
        <v>3</v>
      </c>
      <c r="B45" s="114" t="s">
        <v>41</v>
      </c>
      <c r="C45" s="115">
        <f>C46</f>
        <v>6516</v>
      </c>
      <c r="D45" s="115">
        <f>D46</f>
        <v>6600</v>
      </c>
      <c r="E45" s="159">
        <f>E46</f>
        <v>9000</v>
      </c>
      <c r="F45" s="159">
        <f t="shared" ref="F45:G45" si="9">F46</f>
        <v>9000</v>
      </c>
      <c r="G45" s="159">
        <f t="shared" si="9"/>
        <v>9000</v>
      </c>
    </row>
    <row r="46" spans="1:8" x14ac:dyDescent="0.25">
      <c r="A46" s="53">
        <v>311</v>
      </c>
      <c r="B46" s="46" t="s">
        <v>41</v>
      </c>
      <c r="C46" s="118">
        <v>6516</v>
      </c>
      <c r="D46" s="118">
        <v>6600</v>
      </c>
      <c r="E46" s="158">
        <v>9000</v>
      </c>
      <c r="F46" s="158">
        <v>9000</v>
      </c>
      <c r="G46" s="158">
        <v>9000</v>
      </c>
    </row>
    <row r="47" spans="1:8" s="160" customFormat="1" ht="14.25" x14ac:dyDescent="0.2">
      <c r="A47" s="126">
        <v>4</v>
      </c>
      <c r="B47" s="114" t="s">
        <v>54</v>
      </c>
      <c r="C47" s="115">
        <f>C48</f>
        <v>44129</v>
      </c>
      <c r="D47" s="115">
        <f t="shared" ref="D47:G47" si="10">D48</f>
        <v>37200</v>
      </c>
      <c r="E47" s="115">
        <f t="shared" si="10"/>
        <v>64800</v>
      </c>
      <c r="F47" s="115">
        <f t="shared" si="10"/>
        <v>64800</v>
      </c>
      <c r="G47" s="115">
        <f t="shared" si="10"/>
        <v>64800</v>
      </c>
    </row>
    <row r="48" spans="1:8" x14ac:dyDescent="0.25">
      <c r="A48" s="53">
        <v>431</v>
      </c>
      <c r="B48" s="46" t="s">
        <v>52</v>
      </c>
      <c r="C48" s="118">
        <v>44129</v>
      </c>
      <c r="D48" s="118">
        <v>37200</v>
      </c>
      <c r="E48" s="158">
        <v>64800</v>
      </c>
      <c r="F48" s="158">
        <v>64800</v>
      </c>
      <c r="G48" s="158">
        <v>64800</v>
      </c>
    </row>
    <row r="49" spans="1:7" s="150" customFormat="1" ht="14.25" x14ac:dyDescent="0.2">
      <c r="A49" s="45">
        <v>5</v>
      </c>
      <c r="B49" s="77" t="s">
        <v>73</v>
      </c>
      <c r="C49" s="119">
        <f>C50+C52+C53</f>
        <v>1323764</v>
      </c>
      <c r="D49" s="119">
        <f>D50+D52+D53</f>
        <v>1479170</v>
      </c>
      <c r="E49" s="119">
        <f>E50+E52+E53+E51+E54</f>
        <v>1918378.8800000001</v>
      </c>
      <c r="F49" s="119">
        <f t="shared" ref="F49:G49" si="11">F50+F52+F53+F51+F54</f>
        <v>1837128.8800000001</v>
      </c>
      <c r="G49" s="119">
        <f t="shared" si="11"/>
        <v>1825299.07</v>
      </c>
    </row>
    <row r="50" spans="1:7" x14ac:dyDescent="0.25">
      <c r="A50" s="161">
        <v>52</v>
      </c>
      <c r="B50" s="162" t="s">
        <v>74</v>
      </c>
      <c r="C50" s="163">
        <v>1282218</v>
      </c>
      <c r="D50" s="163">
        <v>1425000</v>
      </c>
      <c r="E50" s="163">
        <v>1726200</v>
      </c>
      <c r="F50" s="163">
        <v>1726200</v>
      </c>
      <c r="G50" s="163">
        <v>1726200</v>
      </c>
    </row>
    <row r="51" spans="1:7" x14ac:dyDescent="0.25">
      <c r="A51" s="161">
        <v>52</v>
      </c>
      <c r="B51" s="162" t="s">
        <v>133</v>
      </c>
      <c r="C51" s="163">
        <v>0</v>
      </c>
      <c r="D51" s="163">
        <v>0</v>
      </c>
      <c r="E51" s="163">
        <v>6439.34</v>
      </c>
      <c r="F51" s="163">
        <v>6439.34</v>
      </c>
      <c r="G51" s="163">
        <v>4664.8599999999997</v>
      </c>
    </row>
    <row r="52" spans="1:7" x14ac:dyDescent="0.25">
      <c r="A52" s="161">
        <v>54</v>
      </c>
      <c r="B52" s="162" t="s">
        <v>75</v>
      </c>
      <c r="C52" s="163">
        <v>41546</v>
      </c>
      <c r="D52" s="164">
        <v>54170</v>
      </c>
      <c r="E52" s="164">
        <v>68000</v>
      </c>
      <c r="F52" s="164">
        <v>68000</v>
      </c>
      <c r="G52" s="164">
        <v>68000</v>
      </c>
    </row>
    <row r="53" spans="1:7" s="186" customFormat="1" x14ac:dyDescent="0.25">
      <c r="A53" s="182">
        <v>571</v>
      </c>
      <c r="B53" s="183" t="s">
        <v>76</v>
      </c>
      <c r="C53" s="184">
        <v>0</v>
      </c>
      <c r="D53" s="185">
        <v>0</v>
      </c>
      <c r="E53" s="185">
        <v>81250</v>
      </c>
      <c r="F53" s="185">
        <v>0</v>
      </c>
      <c r="G53" s="185">
        <v>0</v>
      </c>
    </row>
    <row r="54" spans="1:7" x14ac:dyDescent="0.25">
      <c r="A54" s="161">
        <v>57</v>
      </c>
      <c r="B54" s="183" t="s">
        <v>76</v>
      </c>
      <c r="C54" s="163"/>
      <c r="D54" s="164"/>
      <c r="E54" s="164">
        <v>36489.54</v>
      </c>
      <c r="F54" s="164">
        <v>36489.54</v>
      </c>
      <c r="G54" s="164">
        <v>26434.21</v>
      </c>
    </row>
    <row r="55" spans="1:7" s="150" customFormat="1" ht="14.25" x14ac:dyDescent="0.2">
      <c r="A55" s="165">
        <v>6</v>
      </c>
      <c r="B55" s="166" t="s">
        <v>77</v>
      </c>
      <c r="C55" s="167">
        <f>C56</f>
        <v>2873</v>
      </c>
      <c r="D55" s="168">
        <f t="shared" ref="D55:G55" si="12">D56</f>
        <v>5000</v>
      </c>
      <c r="E55" s="168">
        <f t="shared" si="12"/>
        <v>6000</v>
      </c>
      <c r="F55" s="168">
        <f t="shared" si="12"/>
        <v>6000</v>
      </c>
      <c r="G55" s="168">
        <f t="shared" si="12"/>
        <v>6000</v>
      </c>
    </row>
    <row r="56" spans="1:7" x14ac:dyDescent="0.25">
      <c r="A56" s="161">
        <v>62</v>
      </c>
      <c r="B56" s="162" t="s">
        <v>77</v>
      </c>
      <c r="C56" s="163">
        <v>2873</v>
      </c>
      <c r="D56" s="164">
        <v>5000</v>
      </c>
      <c r="E56" s="164">
        <v>6000</v>
      </c>
      <c r="F56" s="164">
        <v>6000</v>
      </c>
      <c r="G56" s="164">
        <v>6000</v>
      </c>
    </row>
    <row r="57" spans="1:7" s="150" customFormat="1" ht="14.25" x14ac:dyDescent="0.2">
      <c r="A57" s="165">
        <v>7</v>
      </c>
      <c r="B57" s="166" t="s">
        <v>32</v>
      </c>
      <c r="C57" s="167">
        <v>1874</v>
      </c>
      <c r="D57" s="168"/>
      <c r="E57" s="168"/>
      <c r="F57" s="168"/>
      <c r="G57" s="168"/>
    </row>
    <row r="58" spans="1:7" s="170" customFormat="1" x14ac:dyDescent="0.25">
      <c r="A58" s="169">
        <v>71</v>
      </c>
      <c r="B58" s="162" t="s">
        <v>32</v>
      </c>
      <c r="C58" s="163">
        <v>1874</v>
      </c>
      <c r="D58" s="163"/>
      <c r="E58" s="163"/>
      <c r="F58" s="163"/>
      <c r="G58" s="163"/>
    </row>
    <row r="59" spans="1:7" s="150" customFormat="1" ht="14.25" x14ac:dyDescent="0.2">
      <c r="A59" s="165">
        <v>9</v>
      </c>
      <c r="B59" s="166" t="s">
        <v>32</v>
      </c>
      <c r="C59" s="167">
        <f>C60</f>
        <v>0</v>
      </c>
      <c r="D59" s="168">
        <f t="shared" ref="D59:G59" si="13">D60</f>
        <v>6000</v>
      </c>
      <c r="E59" s="168">
        <f t="shared" si="13"/>
        <v>5000</v>
      </c>
      <c r="F59" s="168">
        <f t="shared" si="13"/>
        <v>0</v>
      </c>
      <c r="G59" s="168">
        <f t="shared" si="13"/>
        <v>0</v>
      </c>
    </row>
    <row r="60" spans="1:7" x14ac:dyDescent="0.25">
      <c r="A60" s="161">
        <v>92</v>
      </c>
      <c r="B60" s="162" t="s">
        <v>131</v>
      </c>
      <c r="C60" s="163"/>
      <c r="D60" s="164">
        <v>6000</v>
      </c>
      <c r="E60" s="164">
        <v>5000</v>
      </c>
      <c r="F60" s="164">
        <v>0</v>
      </c>
      <c r="G60" s="164">
        <v>0</v>
      </c>
    </row>
    <row r="61" spans="1:7" x14ac:dyDescent="0.25">
      <c r="A61" s="171"/>
      <c r="D61" s="151"/>
      <c r="E61" s="151"/>
      <c r="F61" s="151"/>
      <c r="G61" s="151"/>
    </row>
    <row r="62" spans="1:7" x14ac:dyDescent="0.25">
      <c r="D62" s="151"/>
      <c r="E62" s="151"/>
      <c r="F62" s="151"/>
      <c r="G62" s="151"/>
    </row>
    <row r="63" spans="1:7" x14ac:dyDescent="0.25">
      <c r="D63" s="151"/>
      <c r="E63" s="151"/>
      <c r="F63" s="151"/>
      <c r="G63" s="151"/>
    </row>
    <row r="64" spans="1:7" ht="25.5" x14ac:dyDescent="0.25">
      <c r="A64" s="140" t="s">
        <v>39</v>
      </c>
      <c r="B64" s="141" t="s">
        <v>22</v>
      </c>
      <c r="C64" s="142" t="s">
        <v>126</v>
      </c>
      <c r="D64" s="172" t="s">
        <v>122</v>
      </c>
      <c r="E64" s="173" t="s">
        <v>125</v>
      </c>
      <c r="F64" s="173" t="s">
        <v>124</v>
      </c>
      <c r="G64" s="173" t="s">
        <v>123</v>
      </c>
    </row>
    <row r="65" spans="1:7" s="144" customFormat="1" ht="11.25" x14ac:dyDescent="0.2">
      <c r="A65" s="143">
        <v>1</v>
      </c>
      <c r="B65" s="143">
        <v>2</v>
      </c>
      <c r="C65" s="143">
        <v>3</v>
      </c>
      <c r="D65" s="174">
        <v>4</v>
      </c>
      <c r="E65" s="174">
        <v>5</v>
      </c>
      <c r="F65" s="174">
        <v>6</v>
      </c>
      <c r="G65" s="174">
        <v>7</v>
      </c>
    </row>
    <row r="66" spans="1:7" x14ac:dyDescent="0.25">
      <c r="A66" s="78"/>
      <c r="B66" s="78" t="s">
        <v>33</v>
      </c>
      <c r="C66" s="116">
        <f>C67+C70+C72+C74+C80+C82</f>
        <v>1463072</v>
      </c>
      <c r="D66" s="116">
        <f>D67+D70+D72+D74+D80+D82+D84</f>
        <v>1643671</v>
      </c>
      <c r="E66" s="116">
        <f>E67+E70+E72+E74+E80+E82</f>
        <v>2103991.52</v>
      </c>
      <c r="F66" s="116">
        <f>F67+F70+F72+F74+F80+F82</f>
        <v>2020479.52</v>
      </c>
      <c r="G66" s="116">
        <f>G67+G70+G72+G74+G80+G82</f>
        <v>2006990.3800000001</v>
      </c>
    </row>
    <row r="67" spans="1:7" x14ac:dyDescent="0.25">
      <c r="A67" s="78">
        <v>1</v>
      </c>
      <c r="B67" s="78" t="s">
        <v>40</v>
      </c>
      <c r="C67" s="127">
        <f>C68+C69</f>
        <v>119195</v>
      </c>
      <c r="D67" s="115">
        <f t="shared" ref="D67:G67" si="14">D68+D69</f>
        <v>109701</v>
      </c>
      <c r="E67" s="115">
        <f t="shared" si="14"/>
        <v>100812.64</v>
      </c>
      <c r="F67" s="115">
        <f t="shared" si="14"/>
        <v>103550.64</v>
      </c>
      <c r="G67" s="115">
        <f t="shared" si="14"/>
        <v>101891.31</v>
      </c>
    </row>
    <row r="68" spans="1:7" x14ac:dyDescent="0.25">
      <c r="A68" s="79">
        <v>11</v>
      </c>
      <c r="B68" s="80" t="s">
        <v>40</v>
      </c>
      <c r="C68" s="128">
        <v>73537</v>
      </c>
      <c r="D68" s="117">
        <v>66080</v>
      </c>
      <c r="E68" s="158">
        <v>34725</v>
      </c>
      <c r="F68" s="158">
        <v>37463</v>
      </c>
      <c r="G68" s="158">
        <v>35803.67</v>
      </c>
    </row>
    <row r="69" spans="1:7" x14ac:dyDescent="0.25">
      <c r="A69" s="81">
        <v>13</v>
      </c>
      <c r="B69" s="80" t="s">
        <v>72</v>
      </c>
      <c r="C69" s="128">
        <v>45658</v>
      </c>
      <c r="D69" s="117">
        <v>43621</v>
      </c>
      <c r="E69" s="158">
        <v>66087.64</v>
      </c>
      <c r="F69" s="158">
        <v>66087.64</v>
      </c>
      <c r="G69" s="158">
        <v>66087.64</v>
      </c>
    </row>
    <row r="70" spans="1:7" s="150" customFormat="1" ht="14.25" x14ac:dyDescent="0.2">
      <c r="A70" s="82">
        <v>3</v>
      </c>
      <c r="B70" s="78" t="s">
        <v>41</v>
      </c>
      <c r="C70" s="127">
        <f>C71</f>
        <v>1705</v>
      </c>
      <c r="D70" s="115">
        <f t="shared" ref="D70:G70" si="15">D71</f>
        <v>6600</v>
      </c>
      <c r="E70" s="115">
        <f t="shared" si="15"/>
        <v>9000</v>
      </c>
      <c r="F70" s="115">
        <f t="shared" si="15"/>
        <v>9000</v>
      </c>
      <c r="G70" s="115">
        <f t="shared" si="15"/>
        <v>9000</v>
      </c>
    </row>
    <row r="71" spans="1:7" x14ac:dyDescent="0.25">
      <c r="A71" s="81">
        <v>31</v>
      </c>
      <c r="B71" s="83" t="s">
        <v>41</v>
      </c>
      <c r="C71" s="129">
        <v>1705</v>
      </c>
      <c r="D71" s="118">
        <v>6600</v>
      </c>
      <c r="E71" s="158">
        <v>9000</v>
      </c>
      <c r="F71" s="158">
        <v>9000</v>
      </c>
      <c r="G71" s="158">
        <v>9000</v>
      </c>
    </row>
    <row r="72" spans="1:7" s="150" customFormat="1" ht="14.25" x14ac:dyDescent="0.2">
      <c r="A72" s="82">
        <v>4</v>
      </c>
      <c r="B72" s="78" t="s">
        <v>54</v>
      </c>
      <c r="C72" s="127">
        <f>C73</f>
        <v>42587</v>
      </c>
      <c r="D72" s="115">
        <f t="shared" ref="D72:G72" si="16">D73</f>
        <v>37200</v>
      </c>
      <c r="E72" s="115">
        <f t="shared" si="16"/>
        <v>64800</v>
      </c>
      <c r="F72" s="115">
        <f t="shared" si="16"/>
        <v>64800</v>
      </c>
      <c r="G72" s="115">
        <f t="shared" si="16"/>
        <v>64800</v>
      </c>
    </row>
    <row r="73" spans="1:7" x14ac:dyDescent="0.25">
      <c r="A73" s="81">
        <v>43</v>
      </c>
      <c r="B73" s="83" t="s">
        <v>52</v>
      </c>
      <c r="C73" s="129">
        <v>42587</v>
      </c>
      <c r="D73" s="118">
        <v>37200</v>
      </c>
      <c r="E73" s="158">
        <v>64800</v>
      </c>
      <c r="F73" s="158">
        <v>64800</v>
      </c>
      <c r="G73" s="158">
        <v>64800</v>
      </c>
    </row>
    <row r="74" spans="1:7" x14ac:dyDescent="0.25">
      <c r="A74" s="82">
        <v>5</v>
      </c>
      <c r="B74" s="84" t="s">
        <v>73</v>
      </c>
      <c r="C74" s="130">
        <f>C75+C76+C77+C79</f>
        <v>1297146</v>
      </c>
      <c r="D74" s="119">
        <f>D75+D76+D77+D79</f>
        <v>1479170</v>
      </c>
      <c r="E74" s="119">
        <f>E75+E76+E77+E79+E78</f>
        <v>1918378.8800000001</v>
      </c>
      <c r="F74" s="119">
        <f t="shared" ref="F74:G74" si="17">F75+F76+F77+F79+F78</f>
        <v>1837128.8800000001</v>
      </c>
      <c r="G74" s="119">
        <f t="shared" si="17"/>
        <v>1825299.07</v>
      </c>
    </row>
    <row r="75" spans="1:7" x14ac:dyDescent="0.25">
      <c r="A75" s="161">
        <v>52</v>
      </c>
      <c r="B75" s="162" t="s">
        <v>74</v>
      </c>
      <c r="C75" s="175">
        <v>1259761</v>
      </c>
      <c r="D75" s="164">
        <v>1425000</v>
      </c>
      <c r="E75" s="164">
        <v>1726200</v>
      </c>
      <c r="F75" s="164">
        <v>1726200</v>
      </c>
      <c r="G75" s="164">
        <v>1726200</v>
      </c>
    </row>
    <row r="76" spans="1:7" x14ac:dyDescent="0.25">
      <c r="A76" s="161">
        <v>52</v>
      </c>
      <c r="B76" s="162" t="s">
        <v>132</v>
      </c>
      <c r="C76" s="175"/>
      <c r="D76" s="164">
        <v>0</v>
      </c>
      <c r="E76" s="164">
        <v>6439.34</v>
      </c>
      <c r="F76" s="164">
        <v>6439.34</v>
      </c>
      <c r="G76" s="164">
        <v>4664.8599999999997</v>
      </c>
    </row>
    <row r="77" spans="1:7" x14ac:dyDescent="0.25">
      <c r="A77" s="161">
        <v>54</v>
      </c>
      <c r="B77" s="162" t="s">
        <v>75</v>
      </c>
      <c r="C77" s="175">
        <v>37385</v>
      </c>
      <c r="D77" s="164">
        <v>54170</v>
      </c>
      <c r="E77" s="164">
        <v>68000</v>
      </c>
      <c r="F77" s="164">
        <v>68000</v>
      </c>
      <c r="G77" s="164">
        <v>68000</v>
      </c>
    </row>
    <row r="78" spans="1:7" x14ac:dyDescent="0.25">
      <c r="A78" s="161">
        <v>571</v>
      </c>
      <c r="B78" s="162" t="s">
        <v>76</v>
      </c>
      <c r="C78" s="175"/>
      <c r="D78" s="164"/>
      <c r="E78" s="164">
        <v>81250</v>
      </c>
      <c r="F78" s="164">
        <v>0</v>
      </c>
      <c r="G78" s="164">
        <v>0</v>
      </c>
    </row>
    <row r="79" spans="1:7" ht="15.75" customHeight="1" x14ac:dyDescent="0.25">
      <c r="A79" s="161">
        <v>57</v>
      </c>
      <c r="B79" s="162" t="s">
        <v>76</v>
      </c>
      <c r="C79" s="175"/>
      <c r="D79" s="164">
        <v>0</v>
      </c>
      <c r="E79" s="164">
        <v>36489.54</v>
      </c>
      <c r="F79" s="164">
        <v>36489.54</v>
      </c>
      <c r="G79" s="164">
        <v>26434.21</v>
      </c>
    </row>
    <row r="80" spans="1:7" x14ac:dyDescent="0.25">
      <c r="A80" s="165">
        <v>6</v>
      </c>
      <c r="B80" s="166" t="s">
        <v>77</v>
      </c>
      <c r="C80" s="176">
        <f>C81</f>
        <v>2439</v>
      </c>
      <c r="D80" s="168">
        <f t="shared" ref="D80:G80" si="18">D81</f>
        <v>5000</v>
      </c>
      <c r="E80" s="168">
        <f t="shared" si="18"/>
        <v>6000</v>
      </c>
      <c r="F80" s="168">
        <f t="shared" si="18"/>
        <v>6000</v>
      </c>
      <c r="G80" s="168">
        <f t="shared" si="18"/>
        <v>6000</v>
      </c>
    </row>
    <row r="81" spans="1:7" x14ac:dyDescent="0.25">
      <c r="A81" s="161">
        <v>62</v>
      </c>
      <c r="B81" s="162" t="s">
        <v>77</v>
      </c>
      <c r="C81" s="175">
        <v>2439</v>
      </c>
      <c r="D81" s="164">
        <v>5000</v>
      </c>
      <c r="E81" s="164">
        <v>6000</v>
      </c>
      <c r="F81" s="164">
        <v>6000</v>
      </c>
      <c r="G81" s="164">
        <v>6000</v>
      </c>
    </row>
    <row r="82" spans="1:7" x14ac:dyDescent="0.25">
      <c r="A82" s="165">
        <v>7</v>
      </c>
      <c r="B82" s="166" t="s">
        <v>32</v>
      </c>
      <c r="C82" s="176">
        <f>C83</f>
        <v>0</v>
      </c>
      <c r="D82" s="168">
        <f t="shared" ref="D82:G82" si="19">D83</f>
        <v>0</v>
      </c>
      <c r="E82" s="168">
        <f t="shared" si="19"/>
        <v>5000</v>
      </c>
      <c r="F82" s="168">
        <f t="shared" si="19"/>
        <v>0</v>
      </c>
      <c r="G82" s="168">
        <f t="shared" si="19"/>
        <v>0</v>
      </c>
    </row>
    <row r="83" spans="1:7" x14ac:dyDescent="0.25">
      <c r="A83" s="161">
        <v>71</v>
      </c>
      <c r="B83" s="162" t="s">
        <v>32</v>
      </c>
      <c r="C83" s="175"/>
      <c r="D83" s="164">
        <v>0</v>
      </c>
      <c r="E83" s="164">
        <v>5000</v>
      </c>
      <c r="F83" s="164">
        <v>0</v>
      </c>
      <c r="G83" s="164">
        <v>0</v>
      </c>
    </row>
    <row r="84" spans="1:7" ht="30" x14ac:dyDescent="0.25">
      <c r="A84" s="177">
        <v>9</v>
      </c>
      <c r="B84" s="178" t="s">
        <v>134</v>
      </c>
      <c r="C84" s="179">
        <v>33800</v>
      </c>
      <c r="D84" s="164">
        <v>6000</v>
      </c>
      <c r="E84" s="180"/>
      <c r="F84" s="180"/>
      <c r="G84" s="180"/>
    </row>
    <row r="85" spans="1:7" x14ac:dyDescent="0.25">
      <c r="B85" s="181"/>
    </row>
    <row r="87" spans="1:7" ht="15.75" x14ac:dyDescent="0.25">
      <c r="B87" s="214" t="s">
        <v>42</v>
      </c>
      <c r="C87" s="214"/>
      <c r="D87" s="214"/>
      <c r="E87" s="214"/>
      <c r="F87" s="214"/>
      <c r="G87" s="214"/>
    </row>
    <row r="88" spans="1:7" ht="18.75" x14ac:dyDescent="0.25">
      <c r="B88" s="135"/>
      <c r="C88" s="135"/>
      <c r="D88" s="135"/>
      <c r="E88" s="135"/>
      <c r="F88" s="135"/>
      <c r="G88" s="135"/>
    </row>
    <row r="89" spans="1:7" ht="25.5" x14ac:dyDescent="0.25">
      <c r="A89" s="140" t="s">
        <v>39</v>
      </c>
      <c r="B89" s="141" t="s">
        <v>22</v>
      </c>
      <c r="C89" s="142" t="s">
        <v>126</v>
      </c>
      <c r="D89" s="142" t="s">
        <v>122</v>
      </c>
      <c r="E89" s="140" t="s">
        <v>125</v>
      </c>
      <c r="F89" s="140" t="s">
        <v>124</v>
      </c>
      <c r="G89" s="140" t="s">
        <v>123</v>
      </c>
    </row>
    <row r="90" spans="1:7" x14ac:dyDescent="0.25">
      <c r="A90" s="143">
        <v>1</v>
      </c>
      <c r="B90" s="143">
        <v>2</v>
      </c>
      <c r="C90" s="143">
        <v>3</v>
      </c>
      <c r="D90" s="143">
        <v>4</v>
      </c>
      <c r="E90" s="143">
        <v>5</v>
      </c>
      <c r="F90" s="143">
        <v>6</v>
      </c>
      <c r="G90" s="143">
        <v>7</v>
      </c>
    </row>
    <row r="91" spans="1:7" x14ac:dyDescent="0.25">
      <c r="A91" s="55"/>
      <c r="B91" s="41" t="s">
        <v>33</v>
      </c>
      <c r="C91" s="149">
        <f>C92</f>
        <v>1463072</v>
      </c>
      <c r="D91" s="149">
        <f>D92</f>
        <v>1637671</v>
      </c>
      <c r="E91" s="120">
        <f>E92</f>
        <v>2103992</v>
      </c>
      <c r="F91" s="120">
        <f>F92</f>
        <v>2020479.52</v>
      </c>
      <c r="G91" s="120">
        <f>G92</f>
        <v>2006990.3800000001</v>
      </c>
    </row>
    <row r="92" spans="1:7" x14ac:dyDescent="0.25">
      <c r="A92" s="55" t="s">
        <v>78</v>
      </c>
      <c r="B92" s="41" t="s">
        <v>79</v>
      </c>
      <c r="C92" s="149">
        <v>1463072</v>
      </c>
      <c r="D92" s="149">
        <f>D93+D94</f>
        <v>1637671</v>
      </c>
      <c r="E92" s="120">
        <f>E93+E94</f>
        <v>2103992</v>
      </c>
      <c r="F92" s="120">
        <f>F93+F94</f>
        <v>2020479.52</v>
      </c>
      <c r="G92" s="120">
        <f>G93+G94</f>
        <v>2006990.3800000001</v>
      </c>
    </row>
    <row r="93" spans="1:7" x14ac:dyDescent="0.25">
      <c r="A93" s="56" t="s">
        <v>80</v>
      </c>
      <c r="B93" s="43" t="s">
        <v>83</v>
      </c>
      <c r="C93" s="154">
        <f>C92-C94</f>
        <v>1378267</v>
      </c>
      <c r="D93" s="122">
        <v>1537171</v>
      </c>
      <c r="E93" s="122">
        <f>2103992-E94</f>
        <v>1991992</v>
      </c>
      <c r="F93" s="122">
        <f>F66-F94</f>
        <v>1908479.52</v>
      </c>
      <c r="G93" s="122">
        <f>G66-G94</f>
        <v>1894990.3800000001</v>
      </c>
    </row>
    <row r="94" spans="1:7" ht="24.75" customHeight="1" x14ac:dyDescent="0.25">
      <c r="A94" s="57" t="s">
        <v>81</v>
      </c>
      <c r="B94" s="44" t="s">
        <v>82</v>
      </c>
      <c r="C94" s="152">
        <v>84805</v>
      </c>
      <c r="D94" s="153">
        <v>100500</v>
      </c>
      <c r="E94" s="153">
        <v>112000</v>
      </c>
      <c r="F94" s="153">
        <v>112000</v>
      </c>
      <c r="G94" s="153">
        <v>112000</v>
      </c>
    </row>
  </sheetData>
  <mergeCells count="4">
    <mergeCell ref="B87:G87"/>
    <mergeCell ref="A2:G2"/>
    <mergeCell ref="A4:G4"/>
    <mergeCell ref="A37:G37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35" max="6" man="1"/>
    <brk id="8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topLeftCell="A19" workbookViewId="0"/>
  </sheetViews>
  <sheetFormatPr defaultColWidth="8.85546875" defaultRowHeight="15" x14ac:dyDescent="0.25"/>
  <cols>
    <col min="1" max="1" width="7.85546875" style="32" bestFit="1" customWidth="1"/>
    <col min="2" max="2" width="44.7109375" style="32" customWidth="1"/>
    <col min="3" max="4" width="19.5703125" style="32" customWidth="1"/>
    <col min="5" max="8" width="19.42578125" style="32" customWidth="1"/>
    <col min="9" max="10" width="25.28515625" style="32" customWidth="1"/>
    <col min="11" max="16384" width="8.85546875" style="32"/>
  </cols>
  <sheetData>
    <row r="1" spans="1:10" ht="18.75" x14ac:dyDescent="0.25">
      <c r="A1" s="58"/>
      <c r="B1" s="31"/>
      <c r="C1" s="31"/>
      <c r="D1" s="31"/>
      <c r="E1" s="31"/>
      <c r="F1" s="31"/>
      <c r="G1" s="31"/>
      <c r="H1" s="31"/>
      <c r="I1" s="31"/>
      <c r="J1" s="31"/>
    </row>
    <row r="2" spans="1:10" ht="15.6" customHeight="1" x14ac:dyDescent="0.25">
      <c r="A2" s="215" t="s">
        <v>43</v>
      </c>
      <c r="B2" s="215"/>
      <c r="C2" s="215"/>
      <c r="D2" s="215"/>
      <c r="E2" s="215"/>
      <c r="F2" s="215"/>
      <c r="G2" s="215"/>
      <c r="H2" s="54"/>
      <c r="I2" s="34"/>
      <c r="J2" s="34"/>
    </row>
    <row r="3" spans="1:10" ht="18.75" x14ac:dyDescent="0.25">
      <c r="A3" s="31"/>
      <c r="B3" s="31"/>
      <c r="C3" s="31"/>
      <c r="D3" s="31"/>
      <c r="E3" s="31"/>
      <c r="F3" s="31"/>
      <c r="G3" s="31"/>
      <c r="H3" s="31"/>
      <c r="I3" s="33"/>
      <c r="J3" s="33"/>
    </row>
    <row r="4" spans="1:10" ht="15.6" customHeight="1" x14ac:dyDescent="0.25">
      <c r="A4" s="215" t="s">
        <v>44</v>
      </c>
      <c r="B4" s="215"/>
      <c r="C4" s="215"/>
      <c r="D4" s="215"/>
      <c r="E4" s="215"/>
      <c r="F4" s="215"/>
      <c r="G4" s="215"/>
      <c r="H4" s="54"/>
      <c r="I4" s="35"/>
      <c r="J4" s="35"/>
    </row>
    <row r="5" spans="1:10" ht="18.75" x14ac:dyDescent="0.25">
      <c r="A5" s="31"/>
      <c r="B5" s="31"/>
      <c r="C5" s="31"/>
      <c r="D5" s="31"/>
      <c r="E5" s="31"/>
      <c r="F5" s="31"/>
      <c r="G5" s="31"/>
      <c r="H5" s="31"/>
      <c r="I5" s="33"/>
      <c r="J5" s="33"/>
    </row>
    <row r="6" spans="1:10" ht="25.5" x14ac:dyDescent="0.25">
      <c r="A6" s="36" t="s">
        <v>39</v>
      </c>
      <c r="B6" s="37" t="s">
        <v>22</v>
      </c>
      <c r="C6" s="38" t="s">
        <v>13</v>
      </c>
      <c r="D6" s="38" t="s">
        <v>23</v>
      </c>
      <c r="E6" s="36" t="s">
        <v>24</v>
      </c>
      <c r="F6" s="36" t="s">
        <v>25</v>
      </c>
      <c r="G6" s="36" t="s">
        <v>26</v>
      </c>
    </row>
    <row r="7" spans="1:10" s="40" customFormat="1" ht="11.2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</row>
    <row r="8" spans="1:10" x14ac:dyDescent="0.25">
      <c r="A8" s="41">
        <v>8</v>
      </c>
      <c r="B8" s="41" t="s">
        <v>45</v>
      </c>
      <c r="C8" s="41"/>
      <c r="D8" s="41"/>
      <c r="E8" s="42"/>
      <c r="F8" s="42"/>
      <c r="G8" s="42"/>
    </row>
    <row r="9" spans="1:10" x14ac:dyDescent="0.25">
      <c r="A9" s="52">
        <v>84</v>
      </c>
      <c r="B9" s="43" t="s">
        <v>46</v>
      </c>
      <c r="C9" s="41"/>
      <c r="D9" s="41"/>
      <c r="E9" s="42"/>
      <c r="F9" s="42"/>
      <c r="G9" s="42"/>
    </row>
    <row r="10" spans="1:10" x14ac:dyDescent="0.25">
      <c r="A10" s="52" t="s">
        <v>31</v>
      </c>
      <c r="B10" s="47"/>
      <c r="C10" s="43"/>
      <c r="D10" s="43"/>
      <c r="E10" s="42"/>
      <c r="F10" s="42"/>
      <c r="G10" s="42"/>
    </row>
    <row r="11" spans="1:10" x14ac:dyDescent="0.25">
      <c r="A11" s="41">
        <v>5</v>
      </c>
      <c r="B11" s="48" t="s">
        <v>47</v>
      </c>
      <c r="C11" s="43"/>
      <c r="D11" s="43"/>
      <c r="E11" s="42"/>
      <c r="F11" s="42"/>
      <c r="G11" s="42"/>
    </row>
    <row r="12" spans="1:10" x14ac:dyDescent="0.25">
      <c r="A12" s="52">
        <v>54</v>
      </c>
      <c r="B12" s="49" t="s">
        <v>48</v>
      </c>
      <c r="C12" s="43"/>
      <c r="D12" s="43"/>
      <c r="E12" s="42"/>
      <c r="F12" s="42"/>
      <c r="G12" s="42"/>
    </row>
    <row r="13" spans="1:10" x14ac:dyDescent="0.25">
      <c r="A13" s="52" t="s">
        <v>31</v>
      </c>
      <c r="B13" s="48"/>
      <c r="C13" s="43"/>
      <c r="D13" s="43"/>
      <c r="E13" s="42"/>
      <c r="F13" s="42"/>
      <c r="G13" s="42"/>
    </row>
    <row r="16" spans="1:10" ht="15.75" x14ac:dyDescent="0.25">
      <c r="B16" s="215" t="s">
        <v>49</v>
      </c>
      <c r="C16" s="215"/>
      <c r="D16" s="215"/>
      <c r="E16" s="215"/>
      <c r="F16" s="215"/>
      <c r="G16" s="215"/>
    </row>
    <row r="17" spans="1:7" ht="18.75" x14ac:dyDescent="0.25">
      <c r="B17" s="31"/>
      <c r="C17" s="31"/>
      <c r="D17" s="31"/>
      <c r="E17" s="31"/>
      <c r="F17" s="31"/>
      <c r="G17" s="31"/>
    </row>
    <row r="18" spans="1:7" ht="25.5" x14ac:dyDescent="0.25">
      <c r="A18" s="36" t="s">
        <v>39</v>
      </c>
      <c r="B18" s="37" t="s">
        <v>22</v>
      </c>
      <c r="C18" s="38" t="s">
        <v>13</v>
      </c>
      <c r="D18" s="38" t="s">
        <v>23</v>
      </c>
      <c r="E18" s="36" t="s">
        <v>24</v>
      </c>
      <c r="F18" s="36" t="s">
        <v>25</v>
      </c>
      <c r="G18" s="36" t="s">
        <v>26</v>
      </c>
    </row>
    <row r="19" spans="1:7" ht="10.15" customHeight="1" x14ac:dyDescent="0.25">
      <c r="A19" s="39">
        <v>1</v>
      </c>
      <c r="B19" s="39">
        <v>2</v>
      </c>
      <c r="C19" s="39">
        <v>3</v>
      </c>
      <c r="D19" s="39">
        <v>4</v>
      </c>
      <c r="E19" s="39">
        <v>5</v>
      </c>
      <c r="F19" s="39">
        <v>6</v>
      </c>
      <c r="G19" s="39">
        <v>7</v>
      </c>
    </row>
    <row r="20" spans="1:7" x14ac:dyDescent="0.25">
      <c r="A20" s="41">
        <v>8</v>
      </c>
      <c r="B20" s="41" t="s">
        <v>55</v>
      </c>
      <c r="C20" s="41"/>
      <c r="D20" s="41"/>
      <c r="E20" s="42"/>
      <c r="F20" s="42"/>
      <c r="G20" s="42"/>
    </row>
    <row r="21" spans="1:7" x14ac:dyDescent="0.25">
      <c r="A21" s="52">
        <v>81</v>
      </c>
      <c r="B21" s="43" t="s">
        <v>56</v>
      </c>
      <c r="C21" s="43"/>
      <c r="D21" s="43"/>
      <c r="E21" s="42"/>
      <c r="F21" s="42"/>
      <c r="G21" s="42"/>
    </row>
    <row r="22" spans="1:7" x14ac:dyDescent="0.25">
      <c r="A22" s="65" t="s">
        <v>31</v>
      </c>
      <c r="B22" s="43"/>
      <c r="C22" s="59"/>
      <c r="D22" s="59"/>
      <c r="E22" s="59"/>
      <c r="F22" s="59"/>
      <c r="G22" s="59"/>
    </row>
    <row r="23" spans="1:7" x14ac:dyDescent="0.25">
      <c r="A23" s="59"/>
      <c r="B23" s="51"/>
      <c r="C23" s="59"/>
      <c r="D23" s="59"/>
      <c r="E23" s="59"/>
      <c r="F23" s="59"/>
      <c r="G23" s="59"/>
    </row>
    <row r="24" spans="1:7" x14ac:dyDescent="0.25">
      <c r="A24" s="59"/>
      <c r="B24" s="41" t="s">
        <v>50</v>
      </c>
      <c r="C24" s="59"/>
      <c r="D24" s="59"/>
      <c r="E24" s="59"/>
      <c r="F24" s="59"/>
      <c r="G24" s="59"/>
    </row>
    <row r="25" spans="1:7" x14ac:dyDescent="0.25">
      <c r="A25" s="41">
        <v>1</v>
      </c>
      <c r="B25" s="41" t="s">
        <v>40</v>
      </c>
      <c r="C25" s="41"/>
      <c r="D25" s="41"/>
      <c r="E25" s="42"/>
      <c r="F25" s="42"/>
      <c r="G25" s="42"/>
    </row>
    <row r="26" spans="1:7" x14ac:dyDescent="0.25">
      <c r="A26" s="52">
        <v>11</v>
      </c>
      <c r="B26" s="43" t="s">
        <v>40</v>
      </c>
      <c r="C26" s="43"/>
      <c r="D26" s="43"/>
      <c r="E26" s="42"/>
      <c r="F26" s="42"/>
      <c r="G26" s="42"/>
    </row>
    <row r="27" spans="1:7" x14ac:dyDescent="0.25">
      <c r="A27" s="65" t="s">
        <v>31</v>
      </c>
      <c r="B27" s="50"/>
      <c r="C27" s="59"/>
      <c r="D27" s="59"/>
      <c r="E27" s="59"/>
      <c r="F27" s="59"/>
      <c r="G27" s="59"/>
    </row>
    <row r="28" spans="1:7" x14ac:dyDescent="0.25">
      <c r="A28" s="41">
        <v>3</v>
      </c>
      <c r="B28" s="41" t="s">
        <v>53</v>
      </c>
      <c r="C28" s="41"/>
      <c r="D28" s="41"/>
      <c r="E28" s="42"/>
      <c r="F28" s="42"/>
      <c r="G28" s="42"/>
    </row>
    <row r="29" spans="1:7" x14ac:dyDescent="0.25">
      <c r="A29" s="52">
        <v>31</v>
      </c>
      <c r="B29" s="43" t="s">
        <v>41</v>
      </c>
      <c r="C29" s="43"/>
      <c r="D29" s="43"/>
      <c r="E29" s="42"/>
      <c r="F29" s="42"/>
      <c r="G29" s="42"/>
    </row>
    <row r="30" spans="1:7" x14ac:dyDescent="0.25">
      <c r="A30" s="41">
        <v>4</v>
      </c>
      <c r="B30" s="41" t="s">
        <v>54</v>
      </c>
      <c r="C30" s="41"/>
      <c r="D30" s="41"/>
      <c r="E30" s="42"/>
      <c r="F30" s="42"/>
      <c r="G30" s="42"/>
    </row>
    <row r="31" spans="1:7" x14ac:dyDescent="0.25">
      <c r="A31" s="52">
        <v>43</v>
      </c>
      <c r="B31" s="43" t="s">
        <v>52</v>
      </c>
      <c r="C31" s="43"/>
      <c r="D31" s="43"/>
      <c r="E31" s="42"/>
      <c r="F31" s="42"/>
      <c r="G31" s="42"/>
    </row>
    <row r="32" spans="1:7" x14ac:dyDescent="0.25">
      <c r="A32" s="52" t="s">
        <v>31</v>
      </c>
      <c r="B32" s="43"/>
      <c r="C32" s="43"/>
      <c r="D32" s="43"/>
      <c r="E32" s="42"/>
      <c r="F32" s="42"/>
      <c r="G32" s="42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4"/>
  <sheetViews>
    <sheetView topLeftCell="A67" workbookViewId="0">
      <selection activeCell="E21" sqref="E21"/>
    </sheetView>
  </sheetViews>
  <sheetFormatPr defaultColWidth="8.85546875" defaultRowHeight="15" x14ac:dyDescent="0.25"/>
  <cols>
    <col min="1" max="1" width="22.140625" style="32" customWidth="1"/>
    <col min="2" max="5" width="25.28515625" style="32" customWidth="1"/>
    <col min="6" max="6" width="15.7109375" style="32" customWidth="1"/>
    <col min="7" max="7" width="16.85546875" style="32" customWidth="1"/>
    <col min="8" max="16384" width="8.85546875" style="32"/>
  </cols>
  <sheetData>
    <row r="1" spans="1:7" ht="18.75" x14ac:dyDescent="0.25">
      <c r="A1" s="58"/>
      <c r="B1" s="31"/>
      <c r="C1" s="31"/>
      <c r="D1" s="33"/>
      <c r="E1" s="33"/>
    </row>
    <row r="2" spans="1:7" ht="15.75" x14ac:dyDescent="0.25">
      <c r="A2" s="215" t="s">
        <v>51</v>
      </c>
      <c r="B2" s="216"/>
      <c r="C2" s="216"/>
      <c r="D2" s="216"/>
      <c r="E2" s="216"/>
    </row>
    <row r="3" spans="1:7" ht="18.75" x14ac:dyDescent="0.25">
      <c r="A3" s="31"/>
      <c r="B3" s="31"/>
      <c r="C3" s="31"/>
      <c r="D3" s="33"/>
      <c r="E3" s="33"/>
    </row>
    <row r="4" spans="1:7" ht="25.5" x14ac:dyDescent="0.25">
      <c r="A4" s="107" t="s">
        <v>118</v>
      </c>
      <c r="B4" s="106" t="s">
        <v>119</v>
      </c>
      <c r="C4" s="105" t="s">
        <v>127</v>
      </c>
      <c r="D4" s="106" t="s">
        <v>128</v>
      </c>
      <c r="E4" s="106" t="s">
        <v>129</v>
      </c>
      <c r="F4" s="106" t="s">
        <v>58</v>
      </c>
      <c r="G4" s="106" t="s">
        <v>130</v>
      </c>
    </row>
    <row r="5" spans="1:7" x14ac:dyDescent="0.25">
      <c r="A5" s="107">
        <v>1</v>
      </c>
      <c r="B5" s="106">
        <v>2</v>
      </c>
      <c r="C5" s="105">
        <v>3</v>
      </c>
      <c r="D5" s="105">
        <v>4</v>
      </c>
      <c r="E5" s="106">
        <v>5</v>
      </c>
      <c r="F5" s="106">
        <v>6</v>
      </c>
      <c r="G5" s="106">
        <v>7</v>
      </c>
    </row>
    <row r="6" spans="1:7" x14ac:dyDescent="0.25">
      <c r="A6" s="96" t="s">
        <v>84</v>
      </c>
      <c r="B6" s="108" t="s">
        <v>85</v>
      </c>
      <c r="C6" s="85">
        <v>1463072</v>
      </c>
      <c r="D6" s="85">
        <v>11643671</v>
      </c>
      <c r="E6" s="88">
        <v>2103991.66</v>
      </c>
      <c r="F6" s="88">
        <v>2020749.66</v>
      </c>
      <c r="G6" s="88">
        <v>2006990.38</v>
      </c>
    </row>
    <row r="7" spans="1:7" ht="45" x14ac:dyDescent="0.25">
      <c r="A7" s="96" t="s">
        <v>86</v>
      </c>
      <c r="B7" s="108" t="s">
        <v>87</v>
      </c>
      <c r="C7" s="85">
        <f>C8+C13</f>
        <v>45658</v>
      </c>
      <c r="D7" s="85">
        <f>D8+D13</f>
        <v>43621</v>
      </c>
      <c r="E7" s="88">
        <f>E9+E14</f>
        <v>66087.64</v>
      </c>
      <c r="F7" s="88">
        <f>F9+F14</f>
        <v>66088</v>
      </c>
      <c r="G7" s="88">
        <f>G9+G14</f>
        <v>66088</v>
      </c>
    </row>
    <row r="8" spans="1:7" ht="25.5" x14ac:dyDescent="0.25">
      <c r="A8" s="97" t="s">
        <v>88</v>
      </c>
      <c r="B8" s="109" t="s">
        <v>89</v>
      </c>
      <c r="C8" s="69">
        <f t="shared" ref="C8:G9" si="0">C9</f>
        <v>45658</v>
      </c>
      <c r="D8" s="70">
        <f t="shared" si="0"/>
        <v>43621</v>
      </c>
      <c r="E8" s="70">
        <f>E9</f>
        <v>64987.64</v>
      </c>
      <c r="F8" s="70">
        <f t="shared" si="0"/>
        <v>64988</v>
      </c>
      <c r="G8" s="70">
        <f t="shared" si="0"/>
        <v>64988</v>
      </c>
    </row>
    <row r="9" spans="1:7" s="60" customFormat="1" x14ac:dyDescent="0.25">
      <c r="A9" s="98" t="s">
        <v>90</v>
      </c>
      <c r="B9" s="110" t="s">
        <v>72</v>
      </c>
      <c r="C9" s="67">
        <f>C10</f>
        <v>45658</v>
      </c>
      <c r="D9" s="67">
        <v>43621</v>
      </c>
      <c r="E9" s="68">
        <f>E10</f>
        <v>64987.64</v>
      </c>
      <c r="F9" s="68">
        <f t="shared" si="0"/>
        <v>64988</v>
      </c>
      <c r="G9" s="68">
        <f t="shared" si="0"/>
        <v>64988</v>
      </c>
    </row>
    <row r="10" spans="1:7" x14ac:dyDescent="0.25">
      <c r="A10" s="86">
        <v>3</v>
      </c>
      <c r="B10" s="111" t="s">
        <v>34</v>
      </c>
      <c r="C10" s="67">
        <f>C11+C12</f>
        <v>45658</v>
      </c>
      <c r="D10" s="67">
        <f>D11+D12</f>
        <v>43621</v>
      </c>
      <c r="E10" s="68">
        <f>E11+E12</f>
        <v>64987.64</v>
      </c>
      <c r="F10" s="68">
        <v>64988</v>
      </c>
      <c r="G10" s="68">
        <v>64988</v>
      </c>
    </row>
    <row r="11" spans="1:7" x14ac:dyDescent="0.25">
      <c r="A11" s="87">
        <v>32</v>
      </c>
      <c r="B11" s="111" t="s">
        <v>36</v>
      </c>
      <c r="C11" s="67">
        <v>44637</v>
      </c>
      <c r="D11" s="68">
        <v>42601</v>
      </c>
      <c r="E11" s="68">
        <v>64037.64</v>
      </c>
      <c r="F11" s="68">
        <v>64038</v>
      </c>
      <c r="G11" s="68">
        <v>64038</v>
      </c>
    </row>
    <row r="12" spans="1:7" x14ac:dyDescent="0.25">
      <c r="A12" s="87">
        <v>34</v>
      </c>
      <c r="B12" s="111" t="s">
        <v>70</v>
      </c>
      <c r="C12" s="67">
        <v>1021</v>
      </c>
      <c r="D12" s="68">
        <v>1020</v>
      </c>
      <c r="E12" s="68">
        <v>950</v>
      </c>
      <c r="F12" s="68">
        <v>950</v>
      </c>
      <c r="G12" s="68">
        <v>950</v>
      </c>
    </row>
    <row r="13" spans="1:7" ht="25.5" x14ac:dyDescent="0.25">
      <c r="A13" s="97" t="s">
        <v>91</v>
      </c>
      <c r="B13" s="109" t="s">
        <v>92</v>
      </c>
      <c r="C13" s="69">
        <f>C14</f>
        <v>0</v>
      </c>
      <c r="D13" s="69">
        <f t="shared" ref="C13:G14" si="1">D14</f>
        <v>0</v>
      </c>
      <c r="E13" s="70">
        <f t="shared" si="1"/>
        <v>1100</v>
      </c>
      <c r="F13" s="70">
        <f t="shared" si="1"/>
        <v>1100</v>
      </c>
      <c r="G13" s="70">
        <f t="shared" si="1"/>
        <v>1100</v>
      </c>
    </row>
    <row r="14" spans="1:7" x14ac:dyDescent="0.25">
      <c r="A14" s="98" t="s">
        <v>90</v>
      </c>
      <c r="B14" s="110" t="s">
        <v>72</v>
      </c>
      <c r="C14" s="67">
        <f t="shared" si="1"/>
        <v>0</v>
      </c>
      <c r="D14" s="67">
        <f t="shared" si="1"/>
        <v>0</v>
      </c>
      <c r="E14" s="68">
        <v>1100</v>
      </c>
      <c r="F14" s="68">
        <f t="shared" si="1"/>
        <v>1100</v>
      </c>
      <c r="G14" s="68">
        <f t="shared" si="1"/>
        <v>1100</v>
      </c>
    </row>
    <row r="15" spans="1:7" ht="25.5" x14ac:dyDescent="0.25">
      <c r="A15" s="86">
        <v>4</v>
      </c>
      <c r="B15" s="111" t="s">
        <v>37</v>
      </c>
      <c r="C15" s="67">
        <f>C16</f>
        <v>0</v>
      </c>
      <c r="D15" s="67">
        <f>D16</f>
        <v>0</v>
      </c>
      <c r="E15" s="68">
        <v>1100</v>
      </c>
      <c r="F15" s="68">
        <v>1100</v>
      </c>
      <c r="G15" s="68">
        <v>1100</v>
      </c>
    </row>
    <row r="16" spans="1:7" ht="38.25" x14ac:dyDescent="0.25">
      <c r="A16" s="87">
        <v>42</v>
      </c>
      <c r="B16" s="111" t="s">
        <v>71</v>
      </c>
      <c r="C16" s="67"/>
      <c r="D16" s="68"/>
      <c r="E16" s="68">
        <v>1100</v>
      </c>
      <c r="F16" s="68">
        <v>1100</v>
      </c>
      <c r="G16" s="68">
        <v>1100</v>
      </c>
    </row>
    <row r="17" spans="1:7" ht="60" x14ac:dyDescent="0.25">
      <c r="A17" s="96" t="s">
        <v>93</v>
      </c>
      <c r="B17" s="108" t="s">
        <v>94</v>
      </c>
      <c r="C17" s="85">
        <f>C18+C27+C31</f>
        <v>62016</v>
      </c>
      <c r="D17" s="88">
        <f>D18</f>
        <v>64460</v>
      </c>
      <c r="E17" s="88">
        <f>E18+E27+E31+E35</f>
        <v>34726.080000000002</v>
      </c>
      <c r="F17" s="88">
        <v>37463.14</v>
      </c>
      <c r="G17" s="88">
        <v>35803.67</v>
      </c>
    </row>
    <row r="18" spans="1:7" ht="38.25" x14ac:dyDescent="0.25">
      <c r="A18" s="97" t="s">
        <v>88</v>
      </c>
      <c r="B18" s="109" t="s">
        <v>95</v>
      </c>
      <c r="C18" s="69">
        <f>C19</f>
        <v>60392</v>
      </c>
      <c r="D18" s="69">
        <f>D19+D25</f>
        <v>64460</v>
      </c>
      <c r="E18" s="70">
        <f>E19</f>
        <v>28125</v>
      </c>
      <c r="F18" s="70">
        <f t="shared" ref="F18:G18" si="2">F19</f>
        <v>31611.559999999998</v>
      </c>
      <c r="G18" s="70">
        <f t="shared" si="2"/>
        <v>31374.559999999998</v>
      </c>
    </row>
    <row r="19" spans="1:7" ht="25.5" x14ac:dyDescent="0.25">
      <c r="A19" s="98" t="s">
        <v>96</v>
      </c>
      <c r="B19" s="110" t="s">
        <v>97</v>
      </c>
      <c r="C19" s="67">
        <v>60392</v>
      </c>
      <c r="D19" s="68">
        <f>D20</f>
        <v>63460</v>
      </c>
      <c r="E19" s="68">
        <v>28125</v>
      </c>
      <c r="F19" s="68">
        <f>F20+F25</f>
        <v>31611.559999999998</v>
      </c>
      <c r="G19" s="68">
        <f t="shared" ref="G19" si="3">G20+G25</f>
        <v>31374.559999999998</v>
      </c>
    </row>
    <row r="20" spans="1:7" x14ac:dyDescent="0.25">
      <c r="A20" s="86">
        <v>3</v>
      </c>
      <c r="B20" s="111" t="s">
        <v>34</v>
      </c>
      <c r="C20" s="89">
        <v>56542</v>
      </c>
      <c r="D20" s="89">
        <f>D22+D21+D23</f>
        <v>63460</v>
      </c>
      <c r="E20" s="68">
        <f>E21+E22+E23+E24</f>
        <v>26398.29</v>
      </c>
      <c r="F20" s="68">
        <f>F21+F22+F23+F24</f>
        <v>28111.559999999998</v>
      </c>
      <c r="G20" s="68">
        <f>G21+G22+G23+G24</f>
        <v>27874.559999999998</v>
      </c>
    </row>
    <row r="21" spans="1:7" s="60" customFormat="1" x14ac:dyDescent="0.25">
      <c r="A21" s="87">
        <v>31</v>
      </c>
      <c r="B21" s="111" t="s">
        <v>98</v>
      </c>
      <c r="C21" s="89"/>
      <c r="D21" s="89">
        <v>6110</v>
      </c>
      <c r="E21" s="68">
        <v>0</v>
      </c>
      <c r="F21" s="68"/>
      <c r="G21" s="68"/>
    </row>
    <row r="22" spans="1:7" x14ac:dyDescent="0.25">
      <c r="A22" s="87">
        <v>32</v>
      </c>
      <c r="B22" s="111" t="s">
        <v>36</v>
      </c>
      <c r="C22" s="89">
        <v>56542</v>
      </c>
      <c r="D22" s="89">
        <v>56050</v>
      </c>
      <c r="E22" s="68">
        <v>13398.73</v>
      </c>
      <c r="F22" s="68">
        <v>15112</v>
      </c>
      <c r="G22" s="68">
        <v>15115</v>
      </c>
    </row>
    <row r="23" spans="1:7" x14ac:dyDescent="0.25">
      <c r="A23" s="87">
        <v>34</v>
      </c>
      <c r="B23" s="111" t="s">
        <v>70</v>
      </c>
      <c r="C23" s="89"/>
      <c r="D23" s="89">
        <v>1300</v>
      </c>
      <c r="E23" s="68">
        <v>0</v>
      </c>
      <c r="F23" s="68"/>
      <c r="G23" s="68"/>
    </row>
    <row r="24" spans="1:7" ht="25.5" x14ac:dyDescent="0.25">
      <c r="A24" s="87">
        <v>37</v>
      </c>
      <c r="B24" s="111" t="s">
        <v>137</v>
      </c>
      <c r="C24" s="89"/>
      <c r="D24" s="89"/>
      <c r="E24" s="68">
        <v>12999.56</v>
      </c>
      <c r="F24" s="68">
        <v>12999.56</v>
      </c>
      <c r="G24" s="68">
        <v>12759.56</v>
      </c>
    </row>
    <row r="25" spans="1:7" ht="25.5" x14ac:dyDescent="0.25">
      <c r="A25" s="86">
        <v>4</v>
      </c>
      <c r="B25" s="111" t="s">
        <v>99</v>
      </c>
      <c r="C25" s="89">
        <v>3850</v>
      </c>
      <c r="D25" s="89">
        <v>1000</v>
      </c>
      <c r="E25" s="89">
        <f t="shared" ref="E25:G25" si="4">E26</f>
        <v>3500</v>
      </c>
      <c r="F25" s="89">
        <v>3500</v>
      </c>
      <c r="G25" s="89">
        <f t="shared" si="4"/>
        <v>3500</v>
      </c>
    </row>
    <row r="26" spans="1:7" ht="25.5" x14ac:dyDescent="0.25">
      <c r="A26" s="87">
        <v>42</v>
      </c>
      <c r="B26" s="111" t="s">
        <v>100</v>
      </c>
      <c r="C26" s="89">
        <v>3850</v>
      </c>
      <c r="D26" s="89">
        <v>1000</v>
      </c>
      <c r="E26" s="68">
        <v>3500</v>
      </c>
      <c r="F26" s="68">
        <v>3500</v>
      </c>
      <c r="G26" s="68">
        <v>3500</v>
      </c>
    </row>
    <row r="27" spans="1:7" ht="25.5" x14ac:dyDescent="0.25">
      <c r="A27" s="99" t="s">
        <v>101</v>
      </c>
      <c r="B27" s="66" t="s">
        <v>102</v>
      </c>
      <c r="C27" s="90">
        <f>C28</f>
        <v>478</v>
      </c>
      <c r="D27" s="90">
        <f>D28</f>
        <v>470</v>
      </c>
      <c r="E27" s="120">
        <f>E28</f>
        <v>700</v>
      </c>
      <c r="F27" s="120">
        <f t="shared" ref="F27:G29" si="5">F28</f>
        <v>700</v>
      </c>
      <c r="G27" s="120">
        <f t="shared" si="5"/>
        <v>700</v>
      </c>
    </row>
    <row r="28" spans="1:7" ht="25.5" x14ac:dyDescent="0.25">
      <c r="A28" s="100" t="s">
        <v>96</v>
      </c>
      <c r="B28" s="71" t="s">
        <v>103</v>
      </c>
      <c r="C28" s="91">
        <v>478</v>
      </c>
      <c r="D28" s="121">
        <v>470</v>
      </c>
      <c r="E28" s="122">
        <f>E29</f>
        <v>700</v>
      </c>
      <c r="F28" s="122">
        <f t="shared" si="5"/>
        <v>700</v>
      </c>
      <c r="G28" s="122">
        <f t="shared" si="5"/>
        <v>700</v>
      </c>
    </row>
    <row r="29" spans="1:7" x14ac:dyDescent="0.25">
      <c r="A29" s="101">
        <v>3</v>
      </c>
      <c r="B29" s="72" t="s">
        <v>34</v>
      </c>
      <c r="C29" s="91">
        <v>478</v>
      </c>
      <c r="D29" s="121">
        <v>470</v>
      </c>
      <c r="E29" s="122">
        <f>E30</f>
        <v>700</v>
      </c>
      <c r="F29" s="122">
        <f t="shared" si="5"/>
        <v>700</v>
      </c>
      <c r="G29" s="122">
        <f t="shared" si="5"/>
        <v>700</v>
      </c>
    </row>
    <row r="30" spans="1:7" x14ac:dyDescent="0.25">
      <c r="A30" s="103">
        <v>32</v>
      </c>
      <c r="B30" s="72" t="s">
        <v>36</v>
      </c>
      <c r="C30" s="91"/>
      <c r="D30" s="121">
        <v>470</v>
      </c>
      <c r="E30" s="122">
        <v>700</v>
      </c>
      <c r="F30" s="122">
        <v>700</v>
      </c>
      <c r="G30" s="122">
        <v>700</v>
      </c>
    </row>
    <row r="31" spans="1:7" ht="38.25" x14ac:dyDescent="0.25">
      <c r="A31" s="97" t="s">
        <v>91</v>
      </c>
      <c r="B31" s="109" t="s">
        <v>104</v>
      </c>
      <c r="C31" s="92">
        <v>1146</v>
      </c>
      <c r="D31" s="123">
        <v>1150</v>
      </c>
      <c r="E31" s="70">
        <f>E32</f>
        <v>750</v>
      </c>
      <c r="F31" s="70">
        <f t="shared" ref="F31:G37" si="6">F32</f>
        <v>750</v>
      </c>
      <c r="G31" s="70">
        <f t="shared" si="6"/>
        <v>750</v>
      </c>
    </row>
    <row r="32" spans="1:7" x14ac:dyDescent="0.25">
      <c r="A32" s="98" t="s">
        <v>96</v>
      </c>
      <c r="B32" s="110" t="s">
        <v>40</v>
      </c>
      <c r="C32" s="89">
        <v>1146</v>
      </c>
      <c r="D32" s="124">
        <v>1150</v>
      </c>
      <c r="E32" s="68">
        <f>E33</f>
        <v>750</v>
      </c>
      <c r="F32" s="68">
        <f t="shared" si="6"/>
        <v>750</v>
      </c>
      <c r="G32" s="68">
        <f t="shared" si="6"/>
        <v>750</v>
      </c>
    </row>
    <row r="33" spans="1:7" x14ac:dyDescent="0.25">
      <c r="A33" s="86">
        <v>3</v>
      </c>
      <c r="B33" s="111" t="s">
        <v>34</v>
      </c>
      <c r="C33" s="89">
        <v>1146</v>
      </c>
      <c r="D33" s="124">
        <v>1150</v>
      </c>
      <c r="E33" s="68">
        <f>E34</f>
        <v>750</v>
      </c>
      <c r="F33" s="68">
        <f t="shared" si="6"/>
        <v>750</v>
      </c>
      <c r="G33" s="68">
        <f t="shared" si="6"/>
        <v>750</v>
      </c>
    </row>
    <row r="34" spans="1:7" x14ac:dyDescent="0.25">
      <c r="A34" s="87">
        <v>32</v>
      </c>
      <c r="B34" s="111" t="s">
        <v>36</v>
      </c>
      <c r="C34" s="89">
        <v>1146</v>
      </c>
      <c r="D34" s="124">
        <v>1150</v>
      </c>
      <c r="E34" s="68">
        <v>750</v>
      </c>
      <c r="F34" s="68">
        <v>750</v>
      </c>
      <c r="G34" s="68">
        <v>750</v>
      </c>
    </row>
    <row r="35" spans="1:7" s="132" customFormat="1" x14ac:dyDescent="0.25">
      <c r="A35" s="99" t="s">
        <v>138</v>
      </c>
      <c r="B35" s="66" t="s">
        <v>139</v>
      </c>
      <c r="C35" s="90"/>
      <c r="D35" s="131"/>
      <c r="E35" s="120">
        <v>5151.08</v>
      </c>
      <c r="F35" s="120">
        <v>5151.08</v>
      </c>
      <c r="G35" s="120">
        <v>3731.61</v>
      </c>
    </row>
    <row r="36" spans="1:7" s="132" customFormat="1" x14ac:dyDescent="0.25">
      <c r="A36" s="100" t="s">
        <v>96</v>
      </c>
      <c r="B36" s="71" t="s">
        <v>40</v>
      </c>
      <c r="C36" s="91"/>
      <c r="D36" s="133"/>
      <c r="E36" s="122">
        <v>5151.08</v>
      </c>
      <c r="F36" s="122">
        <v>5151</v>
      </c>
      <c r="G36" s="122">
        <f t="shared" si="6"/>
        <v>3731.61</v>
      </c>
    </row>
    <row r="37" spans="1:7" s="132" customFormat="1" x14ac:dyDescent="0.25">
      <c r="A37" s="101">
        <v>3</v>
      </c>
      <c r="B37" s="72" t="s">
        <v>34</v>
      </c>
      <c r="C37" s="91"/>
      <c r="D37" s="133"/>
      <c r="E37" s="122">
        <f>E38</f>
        <v>5151.08</v>
      </c>
      <c r="F37" s="122">
        <v>5151</v>
      </c>
      <c r="G37" s="122">
        <f t="shared" si="6"/>
        <v>3731.61</v>
      </c>
    </row>
    <row r="38" spans="1:7" s="132" customFormat="1" x14ac:dyDescent="0.25">
      <c r="A38" s="103">
        <v>32</v>
      </c>
      <c r="B38" s="72" t="s">
        <v>36</v>
      </c>
      <c r="C38" s="91"/>
      <c r="D38" s="133"/>
      <c r="E38" s="122">
        <v>5151.08</v>
      </c>
      <c r="F38" s="122">
        <v>5151</v>
      </c>
      <c r="G38" s="122">
        <v>3731.61</v>
      </c>
    </row>
    <row r="39" spans="1:7" ht="60" x14ac:dyDescent="0.25">
      <c r="A39" s="96" t="s">
        <v>93</v>
      </c>
      <c r="B39" s="108" t="s">
        <v>94</v>
      </c>
      <c r="C39" s="92">
        <f>C40</f>
        <v>1343665</v>
      </c>
      <c r="D39" s="93">
        <f>D40</f>
        <v>1533970</v>
      </c>
      <c r="E39" s="88">
        <f>E40</f>
        <v>1874000</v>
      </c>
      <c r="F39" s="88">
        <f t="shared" ref="F39:G39" si="7">F40</f>
        <v>1874000</v>
      </c>
      <c r="G39" s="88">
        <f t="shared" si="7"/>
        <v>1874000</v>
      </c>
    </row>
    <row r="40" spans="1:7" ht="30" x14ac:dyDescent="0.25">
      <c r="A40" s="96" t="s">
        <v>105</v>
      </c>
      <c r="B40" s="108" t="s">
        <v>106</v>
      </c>
      <c r="C40" s="93">
        <f>C41+C46+C51+C57+C64+C70</f>
        <v>1343665</v>
      </c>
      <c r="D40" s="93">
        <f>D41+D46+D51+D57+D64+D70</f>
        <v>1533970</v>
      </c>
      <c r="E40" s="88">
        <f>E41+E46+E51+E57+E64+E70</f>
        <v>1874000</v>
      </c>
      <c r="F40" s="88">
        <f t="shared" ref="F40:G40" si="8">F41+F46+F51+F57+F64+F70</f>
        <v>1874000</v>
      </c>
      <c r="G40" s="88">
        <f t="shared" si="8"/>
        <v>1874000</v>
      </c>
    </row>
    <row r="41" spans="1:7" x14ac:dyDescent="0.25">
      <c r="A41" s="104" t="s">
        <v>107</v>
      </c>
      <c r="B41" s="112" t="s">
        <v>108</v>
      </c>
      <c r="C41" s="94">
        <f>C42+C44</f>
        <v>2439</v>
      </c>
      <c r="D41" s="94">
        <f>D42+D44</f>
        <v>5000</v>
      </c>
      <c r="E41" s="125">
        <f>E42+E44</f>
        <v>6000</v>
      </c>
      <c r="F41" s="125">
        <f t="shared" ref="F41:G41" si="9">F42+F44</f>
        <v>6000</v>
      </c>
      <c r="G41" s="125">
        <f t="shared" si="9"/>
        <v>6000</v>
      </c>
    </row>
    <row r="42" spans="1:7" x14ac:dyDescent="0.25">
      <c r="A42" s="86">
        <v>3</v>
      </c>
      <c r="B42" s="111" t="s">
        <v>34</v>
      </c>
      <c r="C42" s="95">
        <v>2439</v>
      </c>
      <c r="D42" s="95">
        <f>D43</f>
        <v>4000</v>
      </c>
      <c r="E42" s="68">
        <f>E43</f>
        <v>4000</v>
      </c>
      <c r="F42" s="68">
        <f>F43</f>
        <v>4000</v>
      </c>
      <c r="G42" s="68">
        <f>G43</f>
        <v>4000</v>
      </c>
    </row>
    <row r="43" spans="1:7" x14ac:dyDescent="0.25">
      <c r="A43" s="87">
        <v>32</v>
      </c>
      <c r="B43" s="111" t="s">
        <v>36</v>
      </c>
      <c r="C43" s="95">
        <v>2439</v>
      </c>
      <c r="D43" s="95">
        <v>4000</v>
      </c>
      <c r="E43" s="68">
        <v>4000</v>
      </c>
      <c r="F43" s="68">
        <v>4000</v>
      </c>
      <c r="G43" s="68">
        <v>4000</v>
      </c>
    </row>
    <row r="44" spans="1:7" ht="25.5" x14ac:dyDescent="0.25">
      <c r="A44" s="86">
        <v>4</v>
      </c>
      <c r="B44" s="111" t="s">
        <v>109</v>
      </c>
      <c r="C44" s="95">
        <f>C45</f>
        <v>0</v>
      </c>
      <c r="D44" s="95">
        <v>1000</v>
      </c>
      <c r="E44" s="68">
        <v>2000</v>
      </c>
      <c r="F44" s="68">
        <v>2000</v>
      </c>
      <c r="G44" s="68">
        <v>2000</v>
      </c>
    </row>
    <row r="45" spans="1:7" ht="38.25" x14ac:dyDescent="0.25">
      <c r="A45" s="87">
        <v>42</v>
      </c>
      <c r="B45" s="111" t="s">
        <v>71</v>
      </c>
      <c r="C45" s="95">
        <v>0</v>
      </c>
      <c r="D45" s="95">
        <v>1000</v>
      </c>
      <c r="E45" s="68">
        <v>2000</v>
      </c>
      <c r="F45" s="68">
        <v>2000</v>
      </c>
      <c r="G45" s="68">
        <v>2000</v>
      </c>
    </row>
    <row r="46" spans="1:7" ht="25.5" x14ac:dyDescent="0.25">
      <c r="A46" s="104" t="s">
        <v>110</v>
      </c>
      <c r="B46" s="112" t="s">
        <v>41</v>
      </c>
      <c r="C46" s="94">
        <f>C47+C49</f>
        <v>1705</v>
      </c>
      <c r="D46" s="94">
        <f>D47+D49</f>
        <v>6600</v>
      </c>
      <c r="E46" s="125">
        <f>E47+E49</f>
        <v>9000</v>
      </c>
      <c r="F46" s="125">
        <f t="shared" ref="F46:G46" si="10">F47+F49</f>
        <v>9000</v>
      </c>
      <c r="G46" s="125">
        <f t="shared" si="10"/>
        <v>9000</v>
      </c>
    </row>
    <row r="47" spans="1:7" x14ac:dyDescent="0.25">
      <c r="A47" s="86">
        <v>3</v>
      </c>
      <c r="B47" s="111" t="s">
        <v>34</v>
      </c>
      <c r="C47" s="95">
        <v>1705</v>
      </c>
      <c r="D47" s="95">
        <f>D48</f>
        <v>3800</v>
      </c>
      <c r="E47" s="68">
        <v>6865</v>
      </c>
      <c r="F47" s="68">
        <v>6865</v>
      </c>
      <c r="G47" s="68">
        <v>6865</v>
      </c>
    </row>
    <row r="48" spans="1:7" x14ac:dyDescent="0.25">
      <c r="A48" s="87">
        <v>32</v>
      </c>
      <c r="B48" s="111" t="s">
        <v>36</v>
      </c>
      <c r="C48" s="95">
        <v>1705</v>
      </c>
      <c r="D48" s="95">
        <v>3800</v>
      </c>
      <c r="E48" s="68">
        <v>6865</v>
      </c>
      <c r="F48" s="68">
        <v>6865</v>
      </c>
      <c r="G48" s="68">
        <v>6865</v>
      </c>
    </row>
    <row r="49" spans="1:7" ht="25.5" x14ac:dyDescent="0.25">
      <c r="A49" s="86">
        <v>4</v>
      </c>
      <c r="B49" s="111" t="s">
        <v>109</v>
      </c>
      <c r="C49" s="95"/>
      <c r="D49" s="95">
        <v>2800</v>
      </c>
      <c r="E49" s="68">
        <v>2135</v>
      </c>
      <c r="F49" s="68">
        <v>2135</v>
      </c>
      <c r="G49" s="68">
        <v>2135</v>
      </c>
    </row>
    <row r="50" spans="1:7" ht="38.25" x14ac:dyDescent="0.25">
      <c r="A50" s="87">
        <v>42</v>
      </c>
      <c r="B50" s="111" t="s">
        <v>71</v>
      </c>
      <c r="C50" s="95"/>
      <c r="D50" s="95">
        <v>2800</v>
      </c>
      <c r="E50" s="68">
        <v>2135</v>
      </c>
      <c r="F50" s="68">
        <v>2135</v>
      </c>
      <c r="G50" s="68">
        <v>2135</v>
      </c>
    </row>
    <row r="51" spans="1:7" x14ac:dyDescent="0.25">
      <c r="A51" s="104" t="s">
        <v>111</v>
      </c>
      <c r="B51" s="112" t="s">
        <v>112</v>
      </c>
      <c r="C51" s="94">
        <v>41688</v>
      </c>
      <c r="D51" s="94">
        <f>D52</f>
        <v>37200</v>
      </c>
      <c r="E51" s="125">
        <f>E52+E55</f>
        <v>64800</v>
      </c>
      <c r="F51" s="125">
        <f t="shared" ref="F51:G51" si="11">F52+F55</f>
        <v>64800</v>
      </c>
      <c r="G51" s="125">
        <f t="shared" si="11"/>
        <v>64800</v>
      </c>
    </row>
    <row r="52" spans="1:7" x14ac:dyDescent="0.25">
      <c r="A52" s="86">
        <v>3</v>
      </c>
      <c r="B52" s="111" t="s">
        <v>34</v>
      </c>
      <c r="C52" s="95">
        <v>41688</v>
      </c>
      <c r="D52" s="95">
        <f>D53+D54</f>
        <v>37200</v>
      </c>
      <c r="E52" s="68">
        <f>E54+E53</f>
        <v>64800</v>
      </c>
      <c r="F52" s="68">
        <f t="shared" ref="F52:G52" si="12">F54+F53</f>
        <v>64800</v>
      </c>
      <c r="G52" s="68">
        <f t="shared" si="12"/>
        <v>64800</v>
      </c>
    </row>
    <row r="53" spans="1:7" x14ac:dyDescent="0.25">
      <c r="A53" s="87">
        <v>31</v>
      </c>
      <c r="B53" s="111" t="s">
        <v>98</v>
      </c>
      <c r="C53" s="95">
        <v>6043</v>
      </c>
      <c r="D53" s="95">
        <v>8200</v>
      </c>
      <c r="E53" s="68">
        <v>11500</v>
      </c>
      <c r="F53" s="68">
        <v>11500</v>
      </c>
      <c r="G53" s="68">
        <v>11500</v>
      </c>
    </row>
    <row r="54" spans="1:7" x14ac:dyDescent="0.25">
      <c r="A54" s="87">
        <v>32</v>
      </c>
      <c r="B54" s="111" t="s">
        <v>36</v>
      </c>
      <c r="C54" s="95">
        <v>35645</v>
      </c>
      <c r="D54" s="95">
        <v>29000</v>
      </c>
      <c r="E54" s="68">
        <v>53300</v>
      </c>
      <c r="F54" s="68">
        <v>53300</v>
      </c>
      <c r="G54" s="68">
        <v>53300</v>
      </c>
    </row>
    <row r="55" spans="1:7" ht="25.5" x14ac:dyDescent="0.25">
      <c r="A55" s="86">
        <v>4</v>
      </c>
      <c r="B55" s="111" t="s">
        <v>109</v>
      </c>
      <c r="C55" s="95">
        <v>0</v>
      </c>
      <c r="D55" s="95">
        <v>0</v>
      </c>
      <c r="E55" s="68">
        <f>E56</f>
        <v>0</v>
      </c>
      <c r="F55" s="68">
        <f>F56</f>
        <v>0</v>
      </c>
      <c r="G55" s="68">
        <f>G56</f>
        <v>0</v>
      </c>
    </row>
    <row r="56" spans="1:7" ht="38.25" x14ac:dyDescent="0.25">
      <c r="A56" s="87">
        <v>42</v>
      </c>
      <c r="B56" s="111" t="s">
        <v>71</v>
      </c>
      <c r="C56" s="95"/>
      <c r="D56" s="95"/>
      <c r="E56" s="68"/>
      <c r="F56" s="68"/>
      <c r="G56" s="68"/>
    </row>
    <row r="57" spans="1:7" x14ac:dyDescent="0.25">
      <c r="A57" s="104" t="s">
        <v>113</v>
      </c>
      <c r="B57" s="112" t="s">
        <v>74</v>
      </c>
      <c r="C57" s="94">
        <v>1261240</v>
      </c>
      <c r="D57" s="94">
        <f>D58+D62</f>
        <v>1425000</v>
      </c>
      <c r="E57" s="125">
        <f>E58+E62</f>
        <v>1726200</v>
      </c>
      <c r="F57" s="125">
        <f t="shared" ref="F57:G57" si="13">F58+F62</f>
        <v>1726200</v>
      </c>
      <c r="G57" s="125">
        <f t="shared" si="13"/>
        <v>1726200</v>
      </c>
    </row>
    <row r="58" spans="1:7" x14ac:dyDescent="0.25">
      <c r="A58" s="86">
        <v>3</v>
      </c>
      <c r="B58" s="111" t="s">
        <v>34</v>
      </c>
      <c r="C58" s="95">
        <v>1261240</v>
      </c>
      <c r="D58" s="95">
        <f>D59+D60+D61</f>
        <v>1415800</v>
      </c>
      <c r="E58" s="68">
        <f>E59+E60+E61</f>
        <v>1714000</v>
      </c>
      <c r="F58" s="68">
        <f t="shared" ref="F58:G58" si="14">F59+F60+F61</f>
        <v>1714000</v>
      </c>
      <c r="G58" s="68">
        <f t="shared" si="14"/>
        <v>1714000</v>
      </c>
    </row>
    <row r="59" spans="1:7" x14ac:dyDescent="0.25">
      <c r="A59" s="87">
        <v>31</v>
      </c>
      <c r="B59" s="111" t="s">
        <v>98</v>
      </c>
      <c r="C59" s="95">
        <v>1189178</v>
      </c>
      <c r="D59" s="95">
        <v>1262500</v>
      </c>
      <c r="E59" s="68">
        <v>1549400</v>
      </c>
      <c r="F59" s="68">
        <v>1549400</v>
      </c>
      <c r="G59" s="68">
        <v>1549400</v>
      </c>
    </row>
    <row r="60" spans="1:7" x14ac:dyDescent="0.25">
      <c r="A60" s="87">
        <v>32</v>
      </c>
      <c r="B60" s="111" t="s">
        <v>36</v>
      </c>
      <c r="C60" s="95">
        <v>72062</v>
      </c>
      <c r="D60" s="95">
        <v>137300</v>
      </c>
      <c r="E60" s="68">
        <v>143600</v>
      </c>
      <c r="F60" s="68">
        <v>143600</v>
      </c>
      <c r="G60" s="68">
        <v>143600</v>
      </c>
    </row>
    <row r="61" spans="1:7" ht="38.25" x14ac:dyDescent="0.25">
      <c r="A61" s="87">
        <v>37</v>
      </c>
      <c r="B61" s="111" t="s">
        <v>114</v>
      </c>
      <c r="C61" s="95">
        <v>17883</v>
      </c>
      <c r="D61" s="95">
        <v>16000</v>
      </c>
      <c r="E61" s="68">
        <v>21000</v>
      </c>
      <c r="F61" s="68">
        <v>21000</v>
      </c>
      <c r="G61" s="68">
        <v>21000</v>
      </c>
    </row>
    <row r="62" spans="1:7" ht="25.5" x14ac:dyDescent="0.25">
      <c r="A62" s="86">
        <v>4</v>
      </c>
      <c r="B62" s="111" t="s">
        <v>109</v>
      </c>
      <c r="C62" s="95">
        <v>1665</v>
      </c>
      <c r="D62" s="95">
        <f>D63</f>
        <v>9200</v>
      </c>
      <c r="E62" s="68">
        <f>E63</f>
        <v>12200</v>
      </c>
      <c r="F62" s="68">
        <f t="shared" ref="F62:G62" si="15">F63</f>
        <v>12200</v>
      </c>
      <c r="G62" s="68">
        <f t="shared" si="15"/>
        <v>12200</v>
      </c>
    </row>
    <row r="63" spans="1:7" ht="38.25" x14ac:dyDescent="0.25">
      <c r="A63" s="87">
        <v>42</v>
      </c>
      <c r="B63" s="111" t="s">
        <v>71</v>
      </c>
      <c r="C63" s="95">
        <v>19548</v>
      </c>
      <c r="D63" s="95">
        <v>9200</v>
      </c>
      <c r="E63" s="68">
        <v>12200</v>
      </c>
      <c r="F63" s="68">
        <v>12200</v>
      </c>
      <c r="G63" s="68">
        <v>12200</v>
      </c>
    </row>
    <row r="64" spans="1:7" x14ac:dyDescent="0.25">
      <c r="A64" s="104" t="s">
        <v>115</v>
      </c>
      <c r="B64" s="112" t="s">
        <v>75</v>
      </c>
      <c r="C64" s="94">
        <f>C65+C68</f>
        <v>36593</v>
      </c>
      <c r="D64" s="94">
        <f>D65+D68</f>
        <v>54170</v>
      </c>
      <c r="E64" s="125">
        <f>E65+E68</f>
        <v>68000</v>
      </c>
      <c r="F64" s="125">
        <f>F65+F68</f>
        <v>68000</v>
      </c>
      <c r="G64" s="125">
        <f>G65+G68</f>
        <v>68000</v>
      </c>
    </row>
    <row r="65" spans="1:7" x14ac:dyDescent="0.25">
      <c r="A65" s="86">
        <v>3</v>
      </c>
      <c r="B65" s="111" t="s">
        <v>34</v>
      </c>
      <c r="C65" s="95">
        <f>C66+C67</f>
        <v>30705</v>
      </c>
      <c r="D65" s="95">
        <f>D66+D67</f>
        <v>48170</v>
      </c>
      <c r="E65" s="68">
        <f>E66+E67</f>
        <v>60000</v>
      </c>
      <c r="F65" s="68">
        <f t="shared" ref="F65:G65" si="16">F66+F67</f>
        <v>60000</v>
      </c>
      <c r="G65" s="68">
        <f t="shared" si="16"/>
        <v>60000</v>
      </c>
    </row>
    <row r="66" spans="1:7" x14ac:dyDescent="0.25">
      <c r="A66" s="87">
        <v>31</v>
      </c>
      <c r="B66" s="111" t="s">
        <v>98</v>
      </c>
      <c r="C66" s="95">
        <v>24953</v>
      </c>
      <c r="D66" s="95">
        <v>43380</v>
      </c>
      <c r="E66" s="68">
        <v>53504</v>
      </c>
      <c r="F66" s="68">
        <v>53504</v>
      </c>
      <c r="G66" s="68">
        <v>53504</v>
      </c>
    </row>
    <row r="67" spans="1:7" x14ac:dyDescent="0.25">
      <c r="A67" s="87">
        <v>32</v>
      </c>
      <c r="B67" s="111" t="s">
        <v>36</v>
      </c>
      <c r="C67" s="95">
        <v>5752</v>
      </c>
      <c r="D67" s="95">
        <v>4790</v>
      </c>
      <c r="E67" s="68">
        <v>6496</v>
      </c>
      <c r="F67" s="68">
        <v>6496</v>
      </c>
      <c r="G67" s="68">
        <v>6496</v>
      </c>
    </row>
    <row r="68" spans="1:7" ht="25.5" x14ac:dyDescent="0.25">
      <c r="A68" s="86">
        <v>4</v>
      </c>
      <c r="B68" s="111" t="s">
        <v>37</v>
      </c>
      <c r="C68" s="95">
        <f>C69</f>
        <v>5888</v>
      </c>
      <c r="D68" s="95">
        <f>D69</f>
        <v>6000</v>
      </c>
      <c r="E68" s="68">
        <v>8000</v>
      </c>
      <c r="F68" s="68">
        <v>8000</v>
      </c>
      <c r="G68" s="68">
        <v>8000</v>
      </c>
    </row>
    <row r="69" spans="1:7" ht="38.25" x14ac:dyDescent="0.25">
      <c r="A69" s="87">
        <v>42</v>
      </c>
      <c r="B69" s="111" t="s">
        <v>71</v>
      </c>
      <c r="C69" s="95">
        <v>5888</v>
      </c>
      <c r="D69" s="95">
        <v>6000</v>
      </c>
      <c r="E69" s="68"/>
      <c r="F69" s="68"/>
      <c r="G69" s="68"/>
    </row>
    <row r="70" spans="1:7" ht="25.5" x14ac:dyDescent="0.25">
      <c r="A70" s="104" t="s">
        <v>116</v>
      </c>
      <c r="B70" s="112" t="s">
        <v>117</v>
      </c>
      <c r="C70" s="95"/>
      <c r="D70" s="95">
        <v>6000</v>
      </c>
      <c r="E70" s="70">
        <f>E71</f>
        <v>0</v>
      </c>
      <c r="F70" s="70">
        <f t="shared" ref="F70:G71" si="17">F71</f>
        <v>0</v>
      </c>
      <c r="G70" s="70">
        <f t="shared" si="17"/>
        <v>0</v>
      </c>
    </row>
    <row r="71" spans="1:7" ht="25.5" x14ac:dyDescent="0.25">
      <c r="A71" s="86">
        <v>4</v>
      </c>
      <c r="B71" s="111" t="s">
        <v>37</v>
      </c>
      <c r="C71" s="95"/>
      <c r="D71" s="95">
        <v>6000</v>
      </c>
      <c r="E71" s="68">
        <f>E72</f>
        <v>0</v>
      </c>
      <c r="F71" s="68">
        <f t="shared" si="17"/>
        <v>0</v>
      </c>
      <c r="G71" s="68">
        <f t="shared" si="17"/>
        <v>0</v>
      </c>
    </row>
    <row r="72" spans="1:7" ht="38.25" x14ac:dyDescent="0.25">
      <c r="A72" s="87">
        <v>42</v>
      </c>
      <c r="B72" s="111" t="s">
        <v>71</v>
      </c>
      <c r="C72" s="95"/>
      <c r="D72" s="95">
        <v>6000</v>
      </c>
      <c r="E72" s="68">
        <v>0</v>
      </c>
      <c r="F72" s="68">
        <v>0</v>
      </c>
      <c r="G72" s="68">
        <v>0</v>
      </c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</sheetData>
  <mergeCells count="1">
    <mergeCell ref="A2:E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2025-01-07T10:24:11Z</dcterms:modified>
</cp:coreProperties>
</file>