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\Desktop\IZVJEŠTAJ O IZVRŠENJU\"/>
    </mc:Choice>
  </mc:AlternateContent>
  <bookViews>
    <workbookView xWindow="0" yWindow="0" windowWidth="23970" windowHeight="9555"/>
  </bookViews>
  <sheets>
    <sheet name="SAŽETAK" sheetId="1" r:id="rId1"/>
    <sheet name=" Račun prihoda i rashoda" sheetId="3" r:id="rId2"/>
    <sheet name="Rashodi prema izvorima finan." sheetId="11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rashoda'!$B$1:$K$84</definedName>
    <definedName name="_xlnm.Print_Area" localSheetId="0">SAŽETAK!$B$5:$K$31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7" l="1"/>
  <c r="F45" i="7"/>
  <c r="E32" i="11"/>
  <c r="G67" i="7"/>
  <c r="G62" i="7"/>
  <c r="G64" i="7" s="1"/>
  <c r="G55" i="7"/>
  <c r="G51" i="7"/>
  <c r="G21" i="7"/>
  <c r="G13" i="7"/>
  <c r="G10" i="11"/>
  <c r="G9" i="11"/>
  <c r="G12" i="11"/>
  <c r="G14" i="11"/>
  <c r="G16" i="11"/>
  <c r="G18" i="11"/>
  <c r="G19" i="11"/>
  <c r="G21" i="11"/>
  <c r="G24" i="11"/>
  <c r="G25" i="11"/>
  <c r="G27" i="11"/>
  <c r="G29" i="11"/>
  <c r="G31" i="11"/>
  <c r="G33" i="11"/>
  <c r="G34" i="11"/>
  <c r="G36" i="11"/>
  <c r="G38" i="11"/>
  <c r="F9" i="11"/>
  <c r="F10" i="11"/>
  <c r="F12" i="11"/>
  <c r="F14" i="11"/>
  <c r="F16" i="11"/>
  <c r="F18" i="11"/>
  <c r="F19" i="11"/>
  <c r="F21" i="11"/>
  <c r="F24" i="11"/>
  <c r="F25" i="11"/>
  <c r="F27" i="11"/>
  <c r="F29" i="11"/>
  <c r="F31" i="11"/>
  <c r="F33" i="11"/>
  <c r="F34" i="11"/>
  <c r="F36" i="11"/>
  <c r="D28" i="11"/>
  <c r="D8" i="11"/>
  <c r="H11" i="7" l="1"/>
  <c r="H12" i="7"/>
  <c r="H13" i="7"/>
  <c r="H14" i="7"/>
  <c r="H21" i="7"/>
  <c r="H22" i="7"/>
  <c r="H24" i="7"/>
  <c r="H39" i="7"/>
  <c r="H40" i="7"/>
  <c r="H42" i="7"/>
  <c r="H43" i="7"/>
  <c r="H45" i="7"/>
  <c r="H47" i="7"/>
  <c r="H48" i="7"/>
  <c r="H49" i="7"/>
  <c r="H50" i="7"/>
  <c r="H54" i="7"/>
  <c r="H56" i="7"/>
  <c r="H57" i="7"/>
  <c r="H58" i="7"/>
  <c r="H60" i="7"/>
  <c r="H61" i="7"/>
  <c r="H63" i="7"/>
  <c r="H64" i="7"/>
  <c r="H65" i="7"/>
  <c r="H66" i="7"/>
  <c r="F65" i="7"/>
  <c r="F62" i="7"/>
  <c r="H62" i="7" s="1"/>
  <c r="H59" i="7"/>
  <c r="H55" i="7"/>
  <c r="H46" i="7"/>
  <c r="F44" i="7"/>
  <c r="H44" i="7" s="1"/>
  <c r="G32" i="7"/>
  <c r="G28" i="7"/>
  <c r="G20" i="7"/>
  <c r="F20" i="7"/>
  <c r="F19" i="7" s="1"/>
  <c r="F16" i="7"/>
  <c r="F15" i="7" s="1"/>
  <c r="G16" i="7"/>
  <c r="F10" i="7"/>
  <c r="H10" i="7" s="1"/>
  <c r="G15" i="7" l="1"/>
  <c r="G9" i="7"/>
  <c r="H20" i="7"/>
  <c r="G19" i="7"/>
  <c r="F9" i="7"/>
  <c r="G38" i="7"/>
  <c r="H38" i="7" s="1"/>
  <c r="F37" i="7"/>
  <c r="F36" i="7" s="1"/>
  <c r="G7" i="8"/>
  <c r="G8" i="8"/>
  <c r="G9" i="8"/>
  <c r="F7" i="8"/>
  <c r="F8" i="8"/>
  <c r="F9" i="8"/>
  <c r="F6" i="8"/>
  <c r="C6" i="8"/>
  <c r="C8" i="8"/>
  <c r="E8" i="8"/>
  <c r="D8" i="8"/>
  <c r="E6" i="8"/>
  <c r="G6" i="8" s="1"/>
  <c r="D6" i="8"/>
  <c r="E8" i="11"/>
  <c r="E35" i="11"/>
  <c r="D35" i="11"/>
  <c r="C35" i="11"/>
  <c r="D32" i="11"/>
  <c r="C32" i="11"/>
  <c r="E30" i="11"/>
  <c r="D30" i="11"/>
  <c r="C30" i="11"/>
  <c r="E28" i="11"/>
  <c r="C28" i="11"/>
  <c r="E26" i="11"/>
  <c r="D26" i="11"/>
  <c r="C26" i="11"/>
  <c r="E23" i="11"/>
  <c r="D23" i="11"/>
  <c r="C23" i="11"/>
  <c r="E20" i="11"/>
  <c r="D20" i="11"/>
  <c r="C20" i="11"/>
  <c r="E17" i="11"/>
  <c r="D17" i="11"/>
  <c r="C17" i="11"/>
  <c r="E15" i="11"/>
  <c r="D15" i="11"/>
  <c r="C15" i="11"/>
  <c r="E13" i="11"/>
  <c r="D13" i="11"/>
  <c r="C13" i="11"/>
  <c r="E11" i="11"/>
  <c r="D11" i="11"/>
  <c r="C11" i="11"/>
  <c r="C8" i="11"/>
  <c r="C7" i="11" l="1"/>
  <c r="F23" i="11"/>
  <c r="G23" i="11"/>
  <c r="C22" i="11"/>
  <c r="G35" i="11"/>
  <c r="F35" i="11"/>
  <c r="F13" i="11"/>
  <c r="G13" i="11"/>
  <c r="E22" i="11"/>
  <c r="G11" i="11"/>
  <c r="F11" i="11"/>
  <c r="F20" i="11"/>
  <c r="G20" i="11"/>
  <c r="G8" i="11"/>
  <c r="E7" i="11"/>
  <c r="F8" i="11"/>
  <c r="F8" i="7"/>
  <c r="G17" i="11"/>
  <c r="F17" i="11"/>
  <c r="F15" i="11"/>
  <c r="G15" i="11"/>
  <c r="F32" i="11"/>
  <c r="G32" i="11"/>
  <c r="F30" i="11"/>
  <c r="G30" i="11"/>
  <c r="G28" i="11"/>
  <c r="F28" i="11"/>
  <c r="G26" i="11"/>
  <c r="F26" i="11"/>
  <c r="H19" i="7"/>
  <c r="H9" i="7"/>
  <c r="D7" i="11"/>
  <c r="G37" i="7"/>
  <c r="G22" i="11" l="1"/>
  <c r="F22" i="11"/>
  <c r="G36" i="7"/>
  <c r="H37" i="7"/>
  <c r="J41" i="3"/>
  <c r="J42" i="3"/>
  <c r="J43" i="3"/>
  <c r="J46" i="3"/>
  <c r="J47" i="3"/>
  <c r="J48" i="3"/>
  <c r="J50" i="3"/>
  <c r="J51" i="3"/>
  <c r="J52" i="3"/>
  <c r="J53" i="3"/>
  <c r="J54" i="3"/>
  <c r="J55" i="3"/>
  <c r="J56" i="3"/>
  <c r="J58" i="3"/>
  <c r="J59" i="3"/>
  <c r="J61" i="3"/>
  <c r="J62" i="3"/>
  <c r="J63" i="3"/>
  <c r="J64" i="3"/>
  <c r="J65" i="3"/>
  <c r="J66" i="3"/>
  <c r="J68" i="3"/>
  <c r="J69" i="3"/>
  <c r="J70" i="3"/>
  <c r="J71" i="3"/>
  <c r="J72" i="3"/>
  <c r="J74" i="3"/>
  <c r="J75" i="3"/>
  <c r="J76" i="3"/>
  <c r="J77" i="3"/>
  <c r="J78" i="3"/>
  <c r="J79" i="3"/>
  <c r="J83" i="3"/>
  <c r="J84" i="3"/>
  <c r="G82" i="3"/>
  <c r="G81" i="3" s="1"/>
  <c r="G73" i="3"/>
  <c r="J73" i="3" s="1"/>
  <c r="G74" i="3"/>
  <c r="G67" i="3"/>
  <c r="G57" i="3"/>
  <c r="G50" i="3"/>
  <c r="G45" i="3"/>
  <c r="J45" i="3" s="1"/>
  <c r="G40" i="3"/>
  <c r="G16" i="3"/>
  <c r="G30" i="3"/>
  <c r="G27" i="3"/>
  <c r="G23" i="3"/>
  <c r="G22" i="3" s="1"/>
  <c r="G20" i="3"/>
  <c r="G19" i="3" s="1"/>
  <c r="G12" i="3"/>
  <c r="J14" i="3"/>
  <c r="K41" i="3"/>
  <c r="K42" i="3"/>
  <c r="K43" i="3"/>
  <c r="K45" i="3"/>
  <c r="K46" i="3"/>
  <c r="K47" i="3"/>
  <c r="K48" i="3"/>
  <c r="K51" i="3"/>
  <c r="K52" i="3"/>
  <c r="K53" i="3"/>
  <c r="K54" i="3"/>
  <c r="K55" i="3"/>
  <c r="K56" i="3"/>
  <c r="K58" i="3"/>
  <c r="K59" i="3"/>
  <c r="K61" i="3"/>
  <c r="K62" i="3"/>
  <c r="K63" i="3"/>
  <c r="K64" i="3"/>
  <c r="K65" i="3"/>
  <c r="K66" i="3"/>
  <c r="K68" i="3"/>
  <c r="K69" i="3"/>
  <c r="K70" i="3"/>
  <c r="K71" i="3"/>
  <c r="K72" i="3"/>
  <c r="K75" i="3"/>
  <c r="K77" i="3"/>
  <c r="K78" i="3"/>
  <c r="K79" i="3"/>
  <c r="K83" i="3"/>
  <c r="K84" i="3"/>
  <c r="J15" i="3"/>
  <c r="J16" i="3"/>
  <c r="J17" i="3"/>
  <c r="J18" i="3"/>
  <c r="J21" i="3"/>
  <c r="J24" i="3"/>
  <c r="J25" i="3"/>
  <c r="J28" i="3"/>
  <c r="J32" i="3"/>
  <c r="J33" i="3"/>
  <c r="I77" i="3"/>
  <c r="I40" i="3"/>
  <c r="H77" i="3"/>
  <c r="I82" i="3"/>
  <c r="I81" i="3" s="1"/>
  <c r="I73" i="3"/>
  <c r="K73" i="3" s="1"/>
  <c r="I67" i="3"/>
  <c r="K67" i="3" s="1"/>
  <c r="I57" i="3"/>
  <c r="I50" i="3"/>
  <c r="K50" i="3" s="1"/>
  <c r="I45" i="3"/>
  <c r="K14" i="3"/>
  <c r="K15" i="3"/>
  <c r="K21" i="3"/>
  <c r="K24" i="3"/>
  <c r="K25" i="3"/>
  <c r="K28" i="3"/>
  <c r="K32" i="3"/>
  <c r="K33" i="3"/>
  <c r="I30" i="3"/>
  <c r="I23" i="3"/>
  <c r="I22" i="3"/>
  <c r="I19" i="3"/>
  <c r="I12" i="3"/>
  <c r="I27" i="3"/>
  <c r="I26" i="3" s="1"/>
  <c r="H27" i="3"/>
  <c r="H82" i="3"/>
  <c r="H81" i="3" s="1"/>
  <c r="H73" i="3"/>
  <c r="H67" i="3"/>
  <c r="J67" i="3" s="1"/>
  <c r="H50" i="3"/>
  <c r="H57" i="3"/>
  <c r="J57" i="3" s="1"/>
  <c r="H45" i="3"/>
  <c r="J81" i="3" l="1"/>
  <c r="K81" i="3"/>
  <c r="J82" i="3"/>
  <c r="G44" i="3"/>
  <c r="G39" i="3" s="1"/>
  <c r="G38" i="3" s="1"/>
  <c r="K82" i="3"/>
  <c r="J27" i="3"/>
  <c r="H44" i="3"/>
  <c r="J44" i="3" s="1"/>
  <c r="K57" i="3"/>
  <c r="J12" i="3"/>
  <c r="J23" i="3"/>
  <c r="H36" i="7"/>
  <c r="H8" i="7"/>
  <c r="G26" i="3"/>
  <c r="G11" i="3" s="1"/>
  <c r="G10" i="3" s="1"/>
  <c r="K27" i="3"/>
  <c r="I44" i="3"/>
  <c r="I11" i="3"/>
  <c r="I10" i="3" s="1"/>
  <c r="H40" i="3"/>
  <c r="H20" i="3"/>
  <c r="J20" i="3" s="1"/>
  <c r="H26" i="3"/>
  <c r="H31" i="3"/>
  <c r="J31" i="3" s="1"/>
  <c r="H23" i="3"/>
  <c r="H12" i="3"/>
  <c r="K12" i="3" s="1"/>
  <c r="H39" i="3" l="1"/>
  <c r="J40" i="3"/>
  <c r="K40" i="3"/>
  <c r="K44" i="3"/>
  <c r="K26" i="3"/>
  <c r="J26" i="3"/>
  <c r="I39" i="3"/>
  <c r="H22" i="3"/>
  <c r="K23" i="3"/>
  <c r="H30" i="3"/>
  <c r="K31" i="3"/>
  <c r="H19" i="3"/>
  <c r="H11" i="3" s="1"/>
  <c r="J11" i="3" s="1"/>
  <c r="K20" i="3"/>
  <c r="K22" i="3" l="1"/>
  <c r="J22" i="3"/>
  <c r="K19" i="3"/>
  <c r="J19" i="3"/>
  <c r="H38" i="3"/>
  <c r="J38" i="3" s="1"/>
  <c r="J39" i="3"/>
  <c r="K30" i="3"/>
  <c r="J30" i="3"/>
  <c r="I38" i="3"/>
  <c r="K38" i="3" s="1"/>
  <c r="K39" i="3"/>
  <c r="H10" i="3"/>
  <c r="K11" i="3"/>
  <c r="K14" i="1"/>
  <c r="K15" i="1"/>
  <c r="K17" i="1"/>
  <c r="K18" i="1"/>
  <c r="J14" i="1"/>
  <c r="J15" i="1"/>
  <c r="K10" i="3" l="1"/>
  <c r="J10" i="3"/>
  <c r="G9" i="10"/>
  <c r="G10" i="10"/>
  <c r="G11" i="10"/>
  <c r="G13" i="10"/>
  <c r="G14" i="10"/>
  <c r="G16" i="10"/>
  <c r="G18" i="10"/>
  <c r="G21" i="10"/>
  <c r="G22" i="10"/>
  <c r="G23" i="10"/>
  <c r="G25" i="10"/>
  <c r="G26" i="10"/>
  <c r="G28" i="10"/>
  <c r="G29" i="10"/>
  <c r="G30" i="10"/>
  <c r="J12" i="6"/>
  <c r="J14" i="6"/>
  <c r="J15" i="6"/>
  <c r="J16" i="6"/>
  <c r="J17" i="6"/>
  <c r="J18" i="6"/>
  <c r="J20" i="6"/>
  <c r="J22" i="6"/>
  <c r="J10" i="6"/>
  <c r="J17" i="1"/>
  <c r="J18" i="1"/>
  <c r="F9" i="10"/>
  <c r="F10" i="10"/>
  <c r="F11" i="10"/>
  <c r="F13" i="10"/>
  <c r="F14" i="10"/>
  <c r="F16" i="10"/>
  <c r="F18" i="10"/>
  <c r="F21" i="10"/>
  <c r="F22" i="10"/>
  <c r="F23" i="10"/>
  <c r="F25" i="10"/>
  <c r="F26" i="10"/>
  <c r="F28" i="10"/>
  <c r="F30" i="10"/>
  <c r="H16" i="1" l="1"/>
  <c r="H19" i="1" l="1"/>
  <c r="H20" i="1" s="1"/>
  <c r="I16" i="1"/>
  <c r="K16" i="1" s="1"/>
  <c r="I19" i="1"/>
  <c r="G19" i="1"/>
  <c r="G16" i="1"/>
  <c r="C7" i="10"/>
  <c r="C19" i="10"/>
  <c r="D7" i="10"/>
  <c r="E19" i="10"/>
  <c r="D19" i="10"/>
  <c r="H24" i="6"/>
  <c r="G24" i="6"/>
  <c r="G19" i="10" l="1"/>
  <c r="F19" i="10"/>
  <c r="K19" i="1"/>
  <c r="G20" i="1"/>
  <c r="J16" i="1"/>
  <c r="J19" i="1"/>
  <c r="I20" i="1"/>
  <c r="K12" i="6"/>
  <c r="K14" i="6"/>
  <c r="K15" i="6"/>
  <c r="K16" i="6"/>
  <c r="K17" i="6"/>
  <c r="K18" i="6"/>
  <c r="K20" i="6"/>
  <c r="K22" i="6"/>
  <c r="K10" i="6"/>
  <c r="I24" i="6"/>
  <c r="E7" i="10"/>
  <c r="F7" i="10" l="1"/>
  <c r="G7" i="10"/>
</calcChain>
</file>

<file path=xl/sharedStrings.xml><?xml version="1.0" encoding="utf-8"?>
<sst xmlns="http://schemas.openxmlformats.org/spreadsheetml/2006/main" count="337" uniqueCount="214">
  <si>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</si>
  <si>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</si>
  <si>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</si>
  <si>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</si>
  <si>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</si>
  <si>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</si>
  <si>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</si>
  <si>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</si>
  <si>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I. OPĆI DIO</t>
  </si>
  <si>
    <t>Materijalni rashodi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</si>
  <si>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</si>
  <si>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</si>
  <si>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</si>
  <si>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</si>
  <si>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</si>
  <si>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</si>
  <si>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</si>
  <si>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</si>
  <si>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</si>
  <si>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</si>
  <si>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</si>
  <si>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</si>
  <si>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</si>
  <si>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</si>
  <si>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Prihodi od prodaje proizvoda i robe te pruženih usluga</t>
  </si>
  <si>
    <t>Prihodi od prodaje građevinskih objekata</t>
  </si>
  <si>
    <t>Stambeni objekti</t>
  </si>
  <si>
    <t>Plaće (Bruto)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</si>
  <si>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</si>
  <si>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</si>
  <si>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</si>
  <si>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</si>
  <si>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</si>
  <si>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</si>
  <si>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</si>
  <si>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</si>
  <si>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</si>
  <si>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</si>
  <si>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</si>
  <si>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>UKUPNO RASHODI</t>
  </si>
  <si>
    <t>UKUPNO PRIHODI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</si>
  <si>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</si>
  <si>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</si>
  <si>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</si>
  <si>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</si>
  <si>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</si>
  <si>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</si>
  <si>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</si>
  <si>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</si>
  <si>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</si>
  <si>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</si>
  <si>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</si>
  <si>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</si>
  <si>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</si>
  <si>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 xml:space="preserve">Primici od nefinancijske imovine </t>
  </si>
  <si>
    <t>Primici od prodaje stanova</t>
  </si>
  <si>
    <t>Primici za rashode poslovanja</t>
  </si>
  <si>
    <t>Primici iz državnog proračuna</t>
  </si>
  <si>
    <t>Kapitalni primici iz državnog prpračuna-udžbenici</t>
  </si>
  <si>
    <t>Primici iz nenadležnog proračuna-Grad</t>
  </si>
  <si>
    <t>Prihodi od uplata roditelja za školsku kuhinju i osiguranje učenika</t>
  </si>
  <si>
    <t>Prihodi od uplata za izlete i terenske nastave</t>
  </si>
  <si>
    <t>Prihodi od iznajmljivanja školskih stanova</t>
  </si>
  <si>
    <t>Prihodi od iznajmljivanja školskih prostora, prodaje majica, torbi i rječnika, zakasnina</t>
  </si>
  <si>
    <t>Donacije</t>
  </si>
  <si>
    <t>Tekuće donacije</t>
  </si>
  <si>
    <t>Prihodi od osnivača KZŽ</t>
  </si>
  <si>
    <t>Grad Donja Stubica</t>
  </si>
  <si>
    <t>MZO</t>
  </si>
  <si>
    <t>2 Posebne namjene</t>
  </si>
  <si>
    <t>Zakasnine,prodaja majci i torba,zakup poslovnih prostora</t>
  </si>
  <si>
    <t>3 Donacije</t>
  </si>
  <si>
    <t>Donacija Metalis</t>
  </si>
  <si>
    <t>Izleti,terenska nastava,školska kuhinja-roditelji</t>
  </si>
  <si>
    <t>KZŽ</t>
  </si>
  <si>
    <t>4 Prodaja stana</t>
  </si>
  <si>
    <t>Prodaja stanova</t>
  </si>
  <si>
    <t>UKUPNO</t>
  </si>
  <si>
    <t>Tekuće pomoći iz proraćuna koji im nije nadležan</t>
  </si>
  <si>
    <t>Kapitalne pomoći iz proraćuna koji im nije nadležan</t>
  </si>
  <si>
    <t>Prihodi od pruženih usluga</t>
  </si>
  <si>
    <t>Rashodi za materijal i energiju</t>
  </si>
  <si>
    <t>Rashodi za usluge</t>
  </si>
  <si>
    <t>Ostali nespomenuti rashodi</t>
  </si>
  <si>
    <t>Financijski rashodi</t>
  </si>
  <si>
    <t>Ostale naknade građanima i kućanstvima</t>
  </si>
  <si>
    <t>Rashodi za nabavu dugotrajne imovine</t>
  </si>
  <si>
    <t>Postrojenja i oprema</t>
  </si>
  <si>
    <t xml:space="preserve">Knjige </t>
  </si>
  <si>
    <t xml:space="preserve">OSTVARENJE/IZVRŠENJE 
prethodne godine - 2022. </t>
  </si>
  <si>
    <t xml:space="preserve">OSTVARENJE/IZVRŠENJE 
tekuće godine - 2023. </t>
  </si>
  <si>
    <t>5=4/2*100</t>
  </si>
  <si>
    <t>6=4/3*100</t>
  </si>
  <si>
    <t xml:space="preserve">OSTVARENJE/ IZVRŠENJE 
2023. </t>
  </si>
  <si>
    <t xml:space="preserve">OSTVARENJE/ IZVRŠENJE 
2022. godine </t>
  </si>
  <si>
    <t>OSTVARENJE/ IZVRŠENJE 
2023. godine</t>
  </si>
  <si>
    <t>5=5/2*100</t>
  </si>
  <si>
    <t>6=5/4*100</t>
  </si>
  <si>
    <t xml:space="preserve">OSTVARENJE/ IZVRŠENJE 
2022. </t>
  </si>
  <si>
    <t>IZVORNI PLAN ILI REBALANS 2023.</t>
  </si>
  <si>
    <t>Osnovna škola Oroslavje</t>
  </si>
  <si>
    <t xml:space="preserve">OSTVARENJE/ IZVRŠENJE 2022. </t>
  </si>
  <si>
    <t xml:space="preserve">OSTVARENJE/IZVRŠENJE 
2022. </t>
  </si>
  <si>
    <t xml:space="preserve">OSTVARENJE/IZVRŠENJE 
2023. </t>
  </si>
  <si>
    <t>Doprinosi</t>
  </si>
  <si>
    <t>Naknade za prijevoz</t>
  </si>
  <si>
    <t>Stručno usavršavanje zaposlenika</t>
  </si>
  <si>
    <t>Uredski materijal i ostali mat.rashodi</t>
  </si>
  <si>
    <t>Materijal i sirovine</t>
  </si>
  <si>
    <t>Ostale nak.troškova zaposlen.</t>
  </si>
  <si>
    <t>Energija</t>
  </si>
  <si>
    <t>Materijal i dijelovi za tek.i inv.održavanje</t>
  </si>
  <si>
    <t>Sitni inventar i auto gume</t>
  </si>
  <si>
    <t>Službena, radna i zaštitna odjeća i obuća</t>
  </si>
  <si>
    <t>Usluge telefona, pošte i prijevoza</t>
  </si>
  <si>
    <t>Usluge tekućeg i investicijskog održ.</t>
  </si>
  <si>
    <t>Usluge promidžbe i informiranja</t>
  </si>
  <si>
    <t>Komunalne usluge</t>
  </si>
  <si>
    <t>Zakup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</si>
  <si>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</si>
  <si>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</si>
  <si>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</si>
  <si>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</si>
  <si>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</si>
  <si>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</si>
  <si>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Članarina</t>
  </si>
  <si>
    <t>Bankarske usluge i usluge pl.prometa</t>
  </si>
  <si>
    <t>Kamate</t>
  </si>
  <si>
    <t>Ostali nespomenuti rashodi poslovanja</t>
  </si>
  <si>
    <t>Kamate na oročena sredstva i depozite po viđenju</t>
  </si>
  <si>
    <t>Prihodi o financijske imovine</t>
  </si>
  <si>
    <t xml:space="preserve">Prihodi od imovine </t>
  </si>
  <si>
    <t>Ostali nespomenuti prihodi</t>
  </si>
  <si>
    <t>Prihodi po posebnim propisima</t>
  </si>
  <si>
    <t>Prihodi po posebnim propisimai naknada</t>
  </si>
  <si>
    <t>Prihodi od nadležnog proračuna</t>
  </si>
  <si>
    <t>Prihodi od nadležnog proračuna za financ.redovne djelatnosti</t>
  </si>
  <si>
    <t>Prihodi iz nadležnog proračuna za financ.rashoda poslovanja</t>
  </si>
  <si>
    <t>Prihodi iz nadležnog proračuna za nabavu nefinancijske imovine</t>
  </si>
  <si>
    <t>Ostale naknade građanima i kućanstvima iz proračuna</t>
  </si>
  <si>
    <t>5=3/2*100</t>
  </si>
  <si>
    <t xml:space="preserve">  1.3. Decentralizacija</t>
  </si>
  <si>
    <t xml:space="preserve">  1.1. Županija ostalo</t>
  </si>
  <si>
    <t>2 Donacije</t>
  </si>
  <si>
    <t>2.1.1 Donacija PK</t>
  </si>
  <si>
    <t>3 Vlastiti prihodi</t>
  </si>
  <si>
    <t>3.1.1 Vlastiti prihodi PK</t>
  </si>
  <si>
    <t>4 Prihodi za posebne namjene</t>
  </si>
  <si>
    <t>4.3.1 Posebne namjene</t>
  </si>
  <si>
    <t>5 Pomoći</t>
  </si>
  <si>
    <t>5.2.1 Ministarstvo</t>
  </si>
  <si>
    <t>5.4.1 JLS</t>
  </si>
  <si>
    <t>7 Prihodi od prodaje nefinancijske imovine</t>
  </si>
  <si>
    <t>7.1. Prihodi od prodaje
 nefinancijske imovine</t>
  </si>
  <si>
    <t>9 Višak/manjak prihoda</t>
  </si>
  <si>
    <t>OSTVARENJE/IZVRŠENJE 2022.</t>
  </si>
  <si>
    <t>IZVORNI PLAN/REBALANS</t>
  </si>
  <si>
    <t>OSTVARENJE/ IZVRŠENJE 2023.</t>
  </si>
  <si>
    <t>OSTVARENJE/ IZVRŠENJE 
2022.</t>
  </si>
  <si>
    <t>09 Obrazovanje</t>
  </si>
  <si>
    <t>091 Predškolsko i osnovno obrazovanje</t>
  </si>
  <si>
    <t>096 Dodatne usluge u obrazovanju</t>
  </si>
  <si>
    <t>5=/2*100</t>
  </si>
  <si>
    <t>PROGRAM J01</t>
  </si>
  <si>
    <t>OBRAZOVANJE</t>
  </si>
  <si>
    <t>PROGRAM 1000</t>
  </si>
  <si>
    <t>OSNOVNO OBRAZOVANJE - ZAKONSKI STANDARD</t>
  </si>
  <si>
    <t>Aktivnost A102000</t>
  </si>
  <si>
    <t>Redovni poslovi ustanova osnovnog obrazovanja</t>
  </si>
  <si>
    <t>Izvor financiranja 1.3.</t>
  </si>
  <si>
    <t>Decentralizacija</t>
  </si>
  <si>
    <t>Aktivnost T103000</t>
  </si>
  <si>
    <t>Oprema, informat., nabava pomagala OŠ</t>
  </si>
  <si>
    <t>Rashodi za nabavu proizvedene dugotrajne imovine</t>
  </si>
  <si>
    <t>PROGRAM 1003</t>
  </si>
  <si>
    <t>DOPUNSKI NASTAVNI I VANNASTAVNI PROGRAM ŠKOLA I OBRAZ.INSTIT.</t>
  </si>
  <si>
    <t>Dopunski nastavni i vannastavni program škola i obrazovnih instit.</t>
  </si>
  <si>
    <t>Izvor financiranja 1.1.</t>
  </si>
  <si>
    <t>Opći prihodi i primici-izvorna KZŽ</t>
  </si>
  <si>
    <t xml:space="preserve">Rashodi za zaposlene </t>
  </si>
  <si>
    <t>Rashodi za nabavu dug. imovine</t>
  </si>
  <si>
    <t>Rashodi za nabavu dug.imovine</t>
  </si>
  <si>
    <t>Aktivnost A102006</t>
  </si>
  <si>
    <t>Program Građanskog odgoja u školi</t>
  </si>
  <si>
    <t>Opći prihodi i primici-dod.sredstva KZŽ</t>
  </si>
  <si>
    <t>Dopunska sred. za mat. rashode i opremu škole  e-Tehničar</t>
  </si>
  <si>
    <t>Opći prihodi i primici</t>
  </si>
  <si>
    <t>Aktivnost A102001</t>
  </si>
  <si>
    <t>Financiranje - ostali rashodi OŠ</t>
  </si>
  <si>
    <t>Izvor financiranja 2.1.1</t>
  </si>
  <si>
    <t>Donacije PK</t>
  </si>
  <si>
    <t>Rashod za nabavu nefinancijske imovine</t>
  </si>
  <si>
    <t>Izvor financiranja 3.1.1.</t>
  </si>
  <si>
    <t>Vlastiti prihodi</t>
  </si>
  <si>
    <t>Izvor financiranja 4.3.1</t>
  </si>
  <si>
    <t>Posebne namjene</t>
  </si>
  <si>
    <t>Izvor financiranja 5.2.1</t>
  </si>
  <si>
    <t>Ministarstvo</t>
  </si>
  <si>
    <t xml:space="preserve">Naknade građanima i kućanstvima na temelju osiguranja i druge naknade </t>
  </si>
  <si>
    <t>Izvor financiranja 5.4.1</t>
  </si>
  <si>
    <t>JLS</t>
  </si>
  <si>
    <t>Izvor financiranja 7.1.1</t>
  </si>
  <si>
    <t>Prihod od prodaje nefinancijske imovine</t>
  </si>
  <si>
    <t>II. POSEBNI DIO GODIŠNJEG IZVJEŠTAJA O IZVRŠENJU FINANCIJSKOG PLANA</t>
  </si>
  <si>
    <t>OSTVARENJE /IZVRŠENJE 2023</t>
  </si>
  <si>
    <t>4 (3/2*100)</t>
  </si>
  <si>
    <t>IZVJEŠTAJ PO PROGRAMSKOJ KLASIFIKACIJI</t>
  </si>
  <si>
    <t>Naknade i pristojbe</t>
  </si>
  <si>
    <t>IZVRŠENJE FINANCIJSKOG PLANA OSNOVNE ŠKOLE OROSLAVJE
ZA 2023. GODINU</t>
  </si>
  <si>
    <t>KLASA: 400-02/24-01/01</t>
  </si>
  <si>
    <t>Oroslavje, 28.3.2024.</t>
  </si>
  <si>
    <t>URBROJ: 2140-75-01-24-1</t>
  </si>
  <si>
    <t>RAVNATELJICA:</t>
  </si>
  <si>
    <t>Sanja Šakoronja,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</si>
</sst>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#,##0;[Red]#,##0"/>
    <numFmt numFmtId="166" formatCode="0;[Red]0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</font>
    <font>
      <b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164" fontId="0" fillId="0" borderId="3" xfId="0" applyNumberFormat="1" applyBorder="1"/>
    <xf numFmtId="0" fontId="0" fillId="0" borderId="3" xfId="0" applyFont="1" applyBorder="1"/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0" fillId="2" borderId="3" xfId="0" quotePrefix="1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Font="1"/>
    <xf numFmtId="0" fontId="17" fillId="2" borderId="3" xfId="0" applyFont="1" applyFill="1" applyBorder="1" applyAlignment="1">
      <alignment horizontal="left" vertical="center" wrapText="1" indent="1"/>
    </xf>
    <xf numFmtId="0" fontId="17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66" fontId="0" fillId="0" borderId="3" xfId="0" applyNumberFormat="1" applyBorder="1"/>
    <xf numFmtId="166" fontId="1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0" fontId="6" fillId="0" borderId="3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0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14" fontId="9" fillId="2" borderId="3" xfId="0" quotePrefix="1" applyNumberFormat="1" applyFont="1" applyFill="1" applyBorder="1" applyAlignment="1">
      <alignment horizontal="left" vertical="center" wrapText="1"/>
    </xf>
    <xf numFmtId="14" fontId="10" fillId="2" borderId="3" xfId="0" quotePrefix="1" applyNumberFormat="1" applyFont="1" applyFill="1" applyBorder="1" applyAlignment="1">
      <alignment horizontal="left" vertical="center" wrapText="1"/>
    </xf>
    <xf numFmtId="0" fontId="19" fillId="0" borderId="0" xfId="0" applyFont="1"/>
    <xf numFmtId="49" fontId="9" fillId="2" borderId="3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0" fontId="22" fillId="0" borderId="3" xfId="0" applyFont="1" applyBorder="1"/>
    <xf numFmtId="3" fontId="23" fillId="0" borderId="3" xfId="0" applyNumberFormat="1" applyFont="1" applyBorder="1"/>
    <xf numFmtId="3" fontId="24" fillId="0" borderId="3" xfId="0" applyNumberFormat="1" applyFont="1" applyBorder="1"/>
    <xf numFmtId="3" fontId="25" fillId="0" borderId="3" xfId="0" applyNumberFormat="1" applyFont="1" applyBorder="1"/>
    <xf numFmtId="3" fontId="10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26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center" vertical="center" wrapText="1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3" fontId="22" fillId="0" borderId="0" xfId="0" applyNumberFormat="1" applyFont="1"/>
    <xf numFmtId="3" fontId="10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4" fontId="9" fillId="0" borderId="3" xfId="0" applyNumberFormat="1" applyFont="1" applyFill="1" applyBorder="1" applyAlignment="1" applyProtection="1">
      <alignment horizontal="left" vertical="center" wrapText="1"/>
    </xf>
    <xf numFmtId="3" fontId="9" fillId="2" borderId="4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0" fontId="30" fillId="0" borderId="0" xfId="0" applyFont="1"/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0" fontId="26" fillId="3" borderId="3" xfId="0" applyFont="1" applyFill="1" applyBorder="1" applyAlignment="1">
      <alignment horizontal="center" vertical="center" wrapText="1"/>
    </xf>
    <xf numFmtId="1" fontId="26" fillId="3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right"/>
    </xf>
    <xf numFmtId="1" fontId="30" fillId="0" borderId="3" xfId="0" applyNumberFormat="1" applyFont="1" applyBorder="1"/>
    <xf numFmtId="3" fontId="26" fillId="2" borderId="3" xfId="0" applyNumberFormat="1" applyFont="1" applyFill="1" applyBorder="1"/>
    <xf numFmtId="3" fontId="26" fillId="2" borderId="3" xfId="0" applyNumberFormat="1" applyFont="1" applyFill="1" applyBorder="1" applyAlignment="1">
      <alignment horizontal="right"/>
    </xf>
    <xf numFmtId="0" fontId="31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3" fontId="26" fillId="0" borderId="3" xfId="0" applyNumberFormat="1" applyFont="1" applyBorder="1"/>
    <xf numFmtId="3" fontId="32" fillId="2" borderId="3" xfId="0" applyNumberFormat="1" applyFont="1" applyFill="1" applyBorder="1" applyAlignment="1">
      <alignment vertical="center" wrapText="1"/>
    </xf>
    <xf numFmtId="3" fontId="26" fillId="2" borderId="3" xfId="0" applyNumberFormat="1" applyFont="1" applyFill="1" applyBorder="1" applyAlignment="1">
      <alignment vertical="center" wrapText="1"/>
    </xf>
    <xf numFmtId="2" fontId="30" fillId="0" borderId="3" xfId="0" applyNumberFormat="1" applyFont="1" applyBorder="1"/>
    <xf numFmtId="0" fontId="31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1" fontId="31" fillId="0" borderId="0" xfId="0" applyNumberFormat="1" applyFont="1" applyAlignment="1">
      <alignment vertical="top" wrapText="1"/>
    </xf>
    <xf numFmtId="0" fontId="7" fillId="0" borderId="0" xfId="0" applyFont="1"/>
    <xf numFmtId="1" fontId="30" fillId="0" borderId="0" xfId="0" applyNumberFormat="1" applyFont="1"/>
    <xf numFmtId="0" fontId="10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166" fontId="34" fillId="0" borderId="3" xfId="0" applyNumberFormat="1" applyFont="1" applyBorder="1"/>
    <xf numFmtId="3" fontId="22" fillId="0" borderId="3" xfId="0" applyNumberFormat="1" applyFont="1" applyBorder="1"/>
    <xf numFmtId="0" fontId="22" fillId="0" borderId="6" xfId="0" applyFont="1" applyBorder="1"/>
    <xf numFmtId="3" fontId="8" fillId="0" borderId="3" xfId="0" applyNumberFormat="1" applyFont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7" fillId="2" borderId="4" xfId="0" applyNumberFormat="1" applyFont="1" applyFill="1" applyBorder="1" applyAlignment="1" applyProtection="1">
      <alignment horizontal="left" vertical="center" wrapText="1"/>
    </xf>
    <xf numFmtId="3" fontId="35" fillId="2" borderId="4" xfId="0" applyNumberFormat="1" applyFont="1" applyFill="1" applyBorder="1" applyAlignment="1">
      <alignment horizontal="right"/>
    </xf>
    <xf numFmtId="3" fontId="35" fillId="2" borderId="3" xfId="0" applyNumberFormat="1" applyFont="1" applyFill="1" applyBorder="1" applyAlignment="1">
      <alignment horizontal="right"/>
    </xf>
    <xf numFmtId="0" fontId="35" fillId="2" borderId="1" xfId="0" applyNumberFormat="1" applyFont="1" applyFill="1" applyBorder="1" applyAlignment="1" applyProtection="1">
      <alignment horizontal="left" vertical="center" wrapText="1"/>
    </xf>
    <xf numFmtId="0" fontId="35" fillId="2" borderId="2" xfId="0" applyNumberFormat="1" applyFont="1" applyFill="1" applyBorder="1" applyAlignment="1" applyProtection="1">
      <alignment horizontal="left" vertical="center" wrapText="1"/>
    </xf>
    <xf numFmtId="0" fontId="35" fillId="2" borderId="4" xfId="0" applyNumberFormat="1" applyFont="1" applyFill="1" applyBorder="1" applyAlignment="1" applyProtection="1">
      <alignment horizontal="left" vertical="center" wrapTex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4" fontId="25" fillId="0" borderId="3" xfId="0" applyNumberFormat="1" applyFont="1" applyBorder="1"/>
    <xf numFmtId="0" fontId="25" fillId="0" borderId="3" xfId="0" applyFont="1" applyBorder="1"/>
    <xf numFmtId="0" fontId="36" fillId="2" borderId="4" xfId="0" applyNumberFormat="1" applyFont="1" applyFill="1" applyBorder="1" applyAlignment="1" applyProtection="1">
      <alignment horizontal="left" vertical="center" wrapText="1"/>
    </xf>
    <xf numFmtId="0" fontId="34" fillId="0" borderId="3" xfId="0" applyFont="1" applyBorder="1"/>
    <xf numFmtId="3" fontId="36" fillId="2" borderId="3" xfId="0" applyNumberFormat="1" applyFont="1" applyFill="1" applyBorder="1" applyAlignment="1">
      <alignment horizontal="right"/>
    </xf>
    <xf numFmtId="0" fontId="38" fillId="2" borderId="4" xfId="0" applyNumberFormat="1" applyFont="1" applyFill="1" applyBorder="1" applyAlignment="1" applyProtection="1">
      <alignment horizontal="left" vertical="center" wrapText="1"/>
    </xf>
    <xf numFmtId="3" fontId="39" fillId="2" borderId="3" xfId="0" applyNumberFormat="1" applyFont="1" applyFill="1" applyBorder="1" applyAlignment="1">
      <alignment horizontal="right"/>
    </xf>
    <xf numFmtId="0" fontId="39" fillId="2" borderId="4" xfId="0" applyNumberFormat="1" applyFont="1" applyFill="1" applyBorder="1" applyAlignment="1" applyProtection="1">
      <alignment horizontal="left" vertical="center" wrapText="1"/>
    </xf>
    <xf numFmtId="0" fontId="40" fillId="2" borderId="4" xfId="0" applyNumberFormat="1" applyFont="1" applyFill="1" applyBorder="1" applyAlignment="1" applyProtection="1">
      <alignment horizontal="left" vertical="center" wrapText="1"/>
    </xf>
    <xf numFmtId="3" fontId="40" fillId="2" borderId="3" xfId="0" applyNumberFormat="1" applyFont="1" applyFill="1" applyBorder="1" applyAlignment="1">
      <alignment horizontal="right"/>
    </xf>
    <xf numFmtId="0" fontId="41" fillId="0" borderId="0" xfId="0" applyFont="1" applyAlignment="1">
      <alignment horizontal="justify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41" fillId="0" borderId="0" xfId="0" applyFont="1" applyAlignment="1">
      <alignment horizontal="justify" vertical="center"/>
    </xf>
    <xf numFmtId="0" fontId="12" fillId="0" borderId="0" xfId="0" applyFont="1" applyAlignment="1"/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37" fillId="2" borderId="1" xfId="0" applyNumberFormat="1" applyFont="1" applyFill="1" applyBorder="1" applyAlignment="1" applyProtection="1">
      <alignment horizontal="left" vertical="center" wrapText="1"/>
    </xf>
    <xf numFmtId="0" fontId="37" fillId="2" borderId="2" xfId="0" applyNumberFormat="1" applyFont="1" applyFill="1" applyBorder="1" applyAlignment="1" applyProtection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 wrapText="1"/>
    </xf>
    <xf numFmtId="0" fontId="35" fillId="2" borderId="1" xfId="0" applyNumberFormat="1" applyFont="1" applyFill="1" applyBorder="1" applyAlignment="1" applyProtection="1">
      <alignment horizontal="left" vertical="center" wrapText="1"/>
    </xf>
    <xf numFmtId="0" fontId="35" fillId="2" borderId="2" xfId="0" applyNumberFormat="1" applyFont="1" applyFill="1" applyBorder="1" applyAlignment="1" applyProtection="1">
      <alignment horizontal="left" vertical="center" wrapText="1"/>
    </xf>
    <xf numFmtId="0" fontId="35" fillId="2" borderId="4" xfId="0" applyNumberFormat="1" applyFont="1" applyFill="1" applyBorder="1" applyAlignment="1" applyProtection="1">
      <alignment horizontal="left" vertical="center" wrapTex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0" fontId="36" fillId="2" borderId="1" xfId="0" applyNumberFormat="1" applyFont="1" applyFill="1" applyBorder="1" applyAlignment="1" applyProtection="1">
      <alignment horizontal="left" vertical="center" wrapText="1"/>
    </xf>
    <xf numFmtId="0" fontId="36" fillId="2" borderId="2" xfId="0" applyNumberFormat="1" applyFont="1" applyFill="1" applyBorder="1" applyAlignment="1" applyProtection="1">
      <alignment horizontal="left" vertical="center" wrapText="1"/>
    </xf>
    <xf numFmtId="0" fontId="36" fillId="2" borderId="4" xfId="0" applyNumberFormat="1" applyFont="1" applyFill="1" applyBorder="1" applyAlignment="1" applyProtection="1">
      <alignment horizontal="left" vertical="center" wrapText="1"/>
    </xf>
    <xf numFmtId="0" fontId="38" fillId="2" borderId="1" xfId="0" applyNumberFormat="1" applyFont="1" applyFill="1" applyBorder="1" applyAlignment="1" applyProtection="1">
      <alignment horizontal="left" vertical="center" wrapText="1"/>
    </xf>
    <xf numFmtId="0" fontId="38" fillId="2" borderId="2" xfId="0" applyNumberFormat="1" applyFont="1" applyFill="1" applyBorder="1" applyAlignment="1" applyProtection="1">
      <alignment horizontal="left" vertical="center" wrapText="1"/>
    </xf>
    <xf numFmtId="0" fontId="38" fillId="2" borderId="4" xfId="0" applyNumberFormat="1" applyFont="1" applyFill="1" applyBorder="1" applyAlignment="1" applyProtection="1">
      <alignment horizontal="left" vertical="center" wrapText="1"/>
    </xf>
    <xf numFmtId="0" fontId="39" fillId="2" borderId="1" xfId="0" applyNumberFormat="1" applyFont="1" applyFill="1" applyBorder="1" applyAlignment="1" applyProtection="1">
      <alignment horizontal="left" vertical="center" wrapText="1"/>
    </xf>
    <xf numFmtId="0" fontId="39" fillId="2" borderId="2" xfId="0" applyNumberFormat="1" applyFont="1" applyFill="1" applyBorder="1" applyAlignment="1" applyProtection="1">
      <alignment horizontal="left" vertical="center" wrapText="1"/>
    </xf>
    <xf numFmtId="0" fontId="39" fillId="2" borderId="4" xfId="0" applyNumberFormat="1" applyFont="1" applyFill="1" applyBorder="1" applyAlignment="1" applyProtection="1">
      <alignment horizontal="left" vertical="center" wrapText="1"/>
    </xf>
    <xf numFmtId="0" fontId="39" fillId="2" borderId="1" xfId="0" applyNumberFormat="1" applyFont="1" applyFill="1" applyBorder="1" applyAlignment="1" applyProtection="1">
      <alignment horizontal="left" vertical="center" wrapText="1" indent="1"/>
    </xf>
    <xf numFmtId="0" fontId="39" fillId="2" borderId="2" xfId="0" applyNumberFormat="1" applyFont="1" applyFill="1" applyBorder="1" applyAlignment="1" applyProtection="1">
      <alignment horizontal="left" vertical="center" wrapText="1" indent="1"/>
    </xf>
    <xf numFmtId="0" fontId="39" fillId="2" borderId="4" xfId="0" applyNumberFormat="1" applyFont="1" applyFill="1" applyBorder="1" applyAlignment="1" applyProtection="1">
      <alignment horizontal="left" vertical="center" wrapText="1" indent="1"/>
    </xf>
    <xf numFmtId="0" fontId="40" fillId="2" borderId="1" xfId="0" applyNumberFormat="1" applyFont="1" applyFill="1" applyBorder="1" applyAlignment="1" applyProtection="1">
      <alignment horizontal="left" vertical="center" wrapText="1"/>
    </xf>
    <xf numFmtId="0" fontId="40" fillId="2" borderId="2" xfId="0" applyNumberFormat="1" applyFont="1" applyFill="1" applyBorder="1" applyAlignment="1" applyProtection="1">
      <alignment horizontal="left" vertical="center" wrapText="1"/>
    </xf>
    <xf numFmtId="0" fontId="40" fillId="2" borderId="4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tabSelected="1" topLeftCell="A11" zoomScaleNormal="100" workbookViewId="0">
      <selection activeCell="F35" sqref="F35"/>
    </sheetView>
  </sheetViews>
  <sheetFormatPr defaultRowHeight="15" x14ac:dyDescent="0.25"/>
  <cols>
    <col min="1" max="1" width="8.5703125" customWidth="1"/>
    <col min="2" max="2" width="24" customWidth="1"/>
    <col min="6" max="6" width="41.28515625" customWidth="1"/>
    <col min="7" max="9" width="25.28515625" customWidth="1"/>
    <col min="10" max="11" width="15.7109375" customWidth="1"/>
    <col min="12" max="12" width="25.28515625" customWidth="1"/>
  </cols>
  <sheetData>
    <row r="1" spans="2:12" ht="15.75" x14ac:dyDescent="0.25">
      <c r="B1" s="170" t="s">
        <v>100</v>
      </c>
      <c r="C1" s="171"/>
      <c r="D1" s="171"/>
      <c r="E1" s="171"/>
      <c r="F1" s="171"/>
    </row>
    <row r="2" spans="2:12" ht="15.75" x14ac:dyDescent="0.25">
      <c r="B2" s="185" t="s">
        <v>209</v>
      </c>
      <c r="C2" s="186"/>
      <c r="D2" s="186"/>
      <c r="E2" s="186"/>
      <c r="F2" s="186"/>
    </row>
    <row r="3" spans="2:12" ht="15.75" x14ac:dyDescent="0.25">
      <c r="B3" s="185" t="s">
        <v>211</v>
      </c>
      <c r="C3" s="186"/>
      <c r="D3" s="186"/>
      <c r="E3" s="186"/>
      <c r="F3" s="186"/>
    </row>
    <row r="4" spans="2:12" ht="15.75" customHeight="1" x14ac:dyDescent="0.25">
      <c r="B4" s="168" t="s">
        <v>210</v>
      </c>
      <c r="C4" s="169"/>
      <c r="D4" s="169"/>
      <c r="E4" s="169"/>
      <c r="F4" s="169"/>
    </row>
    <row r="5" spans="2:12" ht="53.25" customHeight="1" x14ac:dyDescent="0.25">
      <c r="B5" s="182" t="s">
        <v>208</v>
      </c>
      <c r="C5" s="182"/>
      <c r="D5" s="182"/>
      <c r="E5" s="182"/>
      <c r="F5" s="182"/>
      <c r="G5" s="182"/>
      <c r="H5" s="182"/>
      <c r="I5" s="182"/>
      <c r="J5" s="182"/>
      <c r="K5" s="182"/>
      <c r="L5" s="30"/>
    </row>
    <row r="6" spans="2:12" ht="18" customHeight="1" x14ac:dyDescent="0.25">
      <c r="B6" s="66"/>
      <c r="C6" s="3"/>
      <c r="D6" s="3"/>
      <c r="E6" s="3"/>
      <c r="G6" s="3"/>
      <c r="H6" s="3"/>
      <c r="I6" s="3"/>
      <c r="J6" s="3"/>
      <c r="K6" s="3"/>
      <c r="L6" s="3"/>
    </row>
    <row r="7" spans="2:12" ht="15.75" customHeight="1" x14ac:dyDescent="0.25">
      <c r="B7" s="182" t="s">
        <v>8</v>
      </c>
      <c r="C7" s="182"/>
      <c r="D7" s="182"/>
      <c r="E7" s="182"/>
      <c r="F7" s="182"/>
      <c r="G7" s="182"/>
      <c r="H7" s="182"/>
      <c r="I7" s="182"/>
      <c r="J7" s="182"/>
      <c r="K7" s="182"/>
      <c r="L7" s="29"/>
    </row>
    <row r="8" spans="2:12" ht="18" x14ac:dyDescent="0.25">
      <c r="B8" s="66"/>
      <c r="C8" s="3"/>
      <c r="D8" s="3"/>
      <c r="E8" s="3"/>
      <c r="F8" s="3"/>
      <c r="G8" s="3"/>
      <c r="H8" s="3"/>
      <c r="I8" s="3"/>
      <c r="J8" s="3"/>
      <c r="K8" s="3"/>
      <c r="L8" s="4"/>
    </row>
    <row r="9" spans="2:12" ht="18" customHeight="1" x14ac:dyDescent="0.25">
      <c r="B9" s="182" t="s">
        <v>44</v>
      </c>
      <c r="C9" s="182"/>
      <c r="D9" s="182"/>
      <c r="E9" s="182"/>
      <c r="F9" s="182"/>
      <c r="G9" s="182"/>
      <c r="H9" s="182"/>
      <c r="I9" s="182"/>
      <c r="J9" s="182"/>
      <c r="K9" s="182"/>
      <c r="L9" s="28"/>
    </row>
    <row r="10" spans="2:12" ht="18" customHeigh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8"/>
    </row>
    <row r="11" spans="2:12" ht="18" customHeight="1" x14ac:dyDescent="0.25">
      <c r="B11" s="172" t="s">
        <v>53</v>
      </c>
      <c r="C11" s="172"/>
      <c r="D11" s="172"/>
      <c r="E11" s="172"/>
      <c r="F11" s="172"/>
      <c r="G11" s="5"/>
      <c r="H11" s="6"/>
      <c r="I11" s="6"/>
      <c r="J11" s="35"/>
      <c r="K11" s="35"/>
    </row>
    <row r="12" spans="2:12" ht="25.5" x14ac:dyDescent="0.25">
      <c r="B12" s="175" t="s">
        <v>7</v>
      </c>
      <c r="C12" s="175"/>
      <c r="D12" s="175"/>
      <c r="E12" s="175"/>
      <c r="F12" s="175"/>
      <c r="G12" s="65" t="s">
        <v>89</v>
      </c>
      <c r="H12" s="65" t="s">
        <v>43</v>
      </c>
      <c r="I12" s="65" t="s">
        <v>90</v>
      </c>
      <c r="J12" s="32" t="s">
        <v>16</v>
      </c>
      <c r="K12" s="32" t="s">
        <v>41</v>
      </c>
    </row>
    <row r="13" spans="2:12" x14ac:dyDescent="0.25">
      <c r="B13" s="183">
        <v>1</v>
      </c>
      <c r="C13" s="183"/>
      <c r="D13" s="183"/>
      <c r="E13" s="183"/>
      <c r="F13" s="184"/>
      <c r="G13" s="39">
        <v>2</v>
      </c>
      <c r="H13" s="38">
        <v>3</v>
      </c>
      <c r="I13" s="38">
        <v>4</v>
      </c>
      <c r="J13" s="38" t="s">
        <v>91</v>
      </c>
      <c r="K13" s="38" t="s">
        <v>92</v>
      </c>
    </row>
    <row r="14" spans="2:12" x14ac:dyDescent="0.25">
      <c r="B14" s="173" t="s">
        <v>18</v>
      </c>
      <c r="C14" s="174"/>
      <c r="D14" s="174"/>
      <c r="E14" s="174"/>
      <c r="F14" s="190"/>
      <c r="G14" s="143">
        <v>1289951</v>
      </c>
      <c r="H14" s="20">
        <v>1390798</v>
      </c>
      <c r="I14" s="20">
        <v>1496478</v>
      </c>
      <c r="J14" s="20">
        <f t="shared" ref="J14:J19" si="0">I14/G14*100</f>
        <v>116.01045311023441</v>
      </c>
      <c r="K14" s="64">
        <f>I14/H14*100</f>
        <v>107.59851538469283</v>
      </c>
    </row>
    <row r="15" spans="2:12" x14ac:dyDescent="0.25">
      <c r="B15" s="191" t="s">
        <v>17</v>
      </c>
      <c r="C15" s="190"/>
      <c r="D15" s="190"/>
      <c r="E15" s="190"/>
      <c r="F15" s="190"/>
      <c r="G15" s="143">
        <v>162</v>
      </c>
      <c r="H15" s="20">
        <v>1855</v>
      </c>
      <c r="I15" s="20">
        <v>1874</v>
      </c>
      <c r="J15" s="20">
        <f t="shared" si="0"/>
        <v>1156.7901234567903</v>
      </c>
      <c r="K15" s="64">
        <f t="shared" ref="K15:K19" si="1">I15/H15*100</f>
        <v>101.02425876010781</v>
      </c>
    </row>
    <row r="16" spans="2:12" x14ac:dyDescent="0.25">
      <c r="B16" s="187" t="s">
        <v>0</v>
      </c>
      <c r="C16" s="188"/>
      <c r="D16" s="188"/>
      <c r="E16" s="188"/>
      <c r="F16" s="189"/>
      <c r="G16" s="144">
        <f>SUM(G14:G15)</f>
        <v>1290113</v>
      </c>
      <c r="H16" s="67">
        <f t="shared" ref="H16" si="2">SUM(H14:H15)</f>
        <v>1392653</v>
      </c>
      <c r="I16" s="19">
        <f>SUM(I14:I15)</f>
        <v>1498352</v>
      </c>
      <c r="J16" s="20">
        <f t="shared" si="0"/>
        <v>116.1411442253508</v>
      </c>
      <c r="K16" s="64">
        <f t="shared" si="1"/>
        <v>107.58975853999524</v>
      </c>
    </row>
    <row r="17" spans="1:48" x14ac:dyDescent="0.25">
      <c r="B17" s="194" t="s">
        <v>19</v>
      </c>
      <c r="C17" s="174"/>
      <c r="D17" s="174"/>
      <c r="E17" s="174"/>
      <c r="F17" s="174"/>
      <c r="G17" s="145">
        <v>1282083</v>
      </c>
      <c r="H17" s="20">
        <v>1378978</v>
      </c>
      <c r="I17" s="20">
        <v>1452914</v>
      </c>
      <c r="J17" s="20">
        <f t="shared" si="0"/>
        <v>113.32448835215816</v>
      </c>
      <c r="K17" s="64">
        <f t="shared" si="1"/>
        <v>105.36165189002291</v>
      </c>
    </row>
    <row r="18" spans="1:48" x14ac:dyDescent="0.25">
      <c r="B18" s="191" t="s">
        <v>20</v>
      </c>
      <c r="C18" s="190"/>
      <c r="D18" s="190"/>
      <c r="E18" s="190"/>
      <c r="F18" s="190"/>
      <c r="G18" s="143">
        <v>14968</v>
      </c>
      <c r="H18" s="20">
        <v>14425</v>
      </c>
      <c r="I18" s="20">
        <v>10158</v>
      </c>
      <c r="J18" s="20">
        <f t="shared" si="0"/>
        <v>67.864778193479424</v>
      </c>
      <c r="K18" s="64">
        <f t="shared" si="1"/>
        <v>70.419410745233961</v>
      </c>
    </row>
    <row r="19" spans="1:48" x14ac:dyDescent="0.25">
      <c r="B19" s="22" t="s">
        <v>1</v>
      </c>
      <c r="C19" s="23"/>
      <c r="D19" s="23"/>
      <c r="E19" s="23"/>
      <c r="F19" s="23"/>
      <c r="G19" s="144">
        <f>SUM(G17:G18)</f>
        <v>1297051</v>
      </c>
      <c r="H19" s="19">
        <f>SUM(H17:H18)</f>
        <v>1393403</v>
      </c>
      <c r="I19" s="19">
        <f>SUM(I17:I18)</f>
        <v>1463072</v>
      </c>
      <c r="J19" s="20">
        <f t="shared" si="0"/>
        <v>112.79988219430078</v>
      </c>
      <c r="K19" s="64">
        <f t="shared" si="1"/>
        <v>104.99991746824142</v>
      </c>
    </row>
    <row r="20" spans="1:48" x14ac:dyDescent="0.25">
      <c r="B20" s="193" t="s">
        <v>2</v>
      </c>
      <c r="C20" s="188"/>
      <c r="D20" s="188"/>
      <c r="E20" s="188"/>
      <c r="F20" s="188"/>
      <c r="G20" s="68">
        <f>G16-G19</f>
        <v>-6938</v>
      </c>
      <c r="H20" s="68">
        <f>H16-H19</f>
        <v>-750</v>
      </c>
      <c r="I20" s="21">
        <f>I16-I19</f>
        <v>35280</v>
      </c>
      <c r="J20" s="20"/>
      <c r="K20" s="20"/>
    </row>
    <row r="21" spans="1:48" ht="18" x14ac:dyDescent="0.25">
      <c r="B21" s="3"/>
      <c r="C21" s="7"/>
      <c r="D21" s="7"/>
      <c r="E21" s="7"/>
      <c r="F21" s="7"/>
      <c r="G21" s="7"/>
      <c r="H21" s="7"/>
      <c r="I21" s="7"/>
      <c r="J21" s="1"/>
      <c r="K21" s="1"/>
      <c r="L21" s="1"/>
    </row>
    <row r="22" spans="1:48" ht="18" customHeight="1" x14ac:dyDescent="0.25">
      <c r="B22" s="172" t="s">
        <v>50</v>
      </c>
      <c r="C22" s="172"/>
      <c r="D22" s="172"/>
      <c r="E22" s="172"/>
      <c r="F22" s="172"/>
      <c r="G22" s="7"/>
      <c r="H22" s="7"/>
      <c r="I22" s="7"/>
      <c r="J22" s="1"/>
      <c r="K22" s="1"/>
      <c r="L22" s="1"/>
    </row>
    <row r="23" spans="1:48" ht="25.5" x14ac:dyDescent="0.25">
      <c r="B23" s="175" t="s">
        <v>7</v>
      </c>
      <c r="C23" s="175"/>
      <c r="D23" s="175"/>
      <c r="E23" s="175"/>
      <c r="F23" s="175"/>
      <c r="G23" s="32" t="s">
        <v>47</v>
      </c>
      <c r="H23" s="2" t="s">
        <v>43</v>
      </c>
      <c r="I23" s="2" t="s">
        <v>48</v>
      </c>
      <c r="J23" s="2" t="s">
        <v>16</v>
      </c>
      <c r="K23" s="2" t="s">
        <v>41</v>
      </c>
    </row>
    <row r="24" spans="1:48" x14ac:dyDescent="0.25">
      <c r="B24" s="176">
        <v>1</v>
      </c>
      <c r="C24" s="177"/>
      <c r="D24" s="177"/>
      <c r="E24" s="177"/>
      <c r="F24" s="177"/>
      <c r="G24" s="40">
        <v>2</v>
      </c>
      <c r="H24" s="38">
        <v>3</v>
      </c>
      <c r="I24" s="38">
        <v>5</v>
      </c>
      <c r="J24" s="38" t="s">
        <v>30</v>
      </c>
      <c r="K24" s="38" t="s">
        <v>31</v>
      </c>
    </row>
    <row r="25" spans="1:48" ht="15.75" customHeight="1" x14ac:dyDescent="0.25">
      <c r="B25" s="173" t="s">
        <v>21</v>
      </c>
      <c r="C25" s="178"/>
      <c r="D25" s="178"/>
      <c r="E25" s="178"/>
      <c r="F25" s="178"/>
      <c r="G25" s="33"/>
      <c r="H25" s="20"/>
      <c r="I25" s="20"/>
      <c r="J25" s="20"/>
      <c r="K25" s="20"/>
    </row>
    <row r="26" spans="1:48" x14ac:dyDescent="0.25">
      <c r="B26" s="173" t="s">
        <v>22</v>
      </c>
      <c r="C26" s="174"/>
      <c r="D26" s="174"/>
      <c r="E26" s="174"/>
      <c r="F26" s="174"/>
      <c r="G26" s="31"/>
      <c r="H26" s="20"/>
      <c r="I26" s="20"/>
      <c r="J26" s="20"/>
      <c r="K26" s="20"/>
    </row>
    <row r="27" spans="1:48" ht="15" customHeight="1" x14ac:dyDescent="0.25">
      <c r="B27" s="179" t="s">
        <v>42</v>
      </c>
      <c r="C27" s="180"/>
      <c r="D27" s="180"/>
      <c r="E27" s="180"/>
      <c r="F27" s="181"/>
      <c r="G27" s="41"/>
      <c r="H27" s="42"/>
      <c r="I27" s="42"/>
      <c r="J27" s="42"/>
      <c r="K27" s="42"/>
    </row>
    <row r="28" spans="1:48" s="43" customFormat="1" ht="15" customHeight="1" x14ac:dyDescent="0.25">
      <c r="A28"/>
      <c r="B28" s="173" t="s">
        <v>11</v>
      </c>
      <c r="C28" s="174"/>
      <c r="D28" s="174"/>
      <c r="E28" s="174"/>
      <c r="F28" s="174"/>
      <c r="G28" s="31"/>
      <c r="H28" s="20"/>
      <c r="I28" s="20"/>
      <c r="J28" s="20"/>
      <c r="K28" s="20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43" customFormat="1" ht="15" customHeight="1" x14ac:dyDescent="0.25">
      <c r="A29"/>
      <c r="B29" s="173" t="s">
        <v>49</v>
      </c>
      <c r="C29" s="174"/>
      <c r="D29" s="174"/>
      <c r="E29" s="174"/>
      <c r="F29" s="174"/>
      <c r="G29" s="31"/>
      <c r="H29" s="20"/>
      <c r="I29" s="20"/>
      <c r="J29" s="20"/>
      <c r="K29" s="20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51" customFormat="1" x14ac:dyDescent="0.25">
      <c r="A30" s="49"/>
      <c r="B30" s="179" t="s">
        <v>51</v>
      </c>
      <c r="C30" s="180"/>
      <c r="D30" s="180"/>
      <c r="E30" s="180"/>
      <c r="F30" s="181"/>
      <c r="G30" s="41"/>
      <c r="H30" s="50"/>
      <c r="I30" s="50"/>
      <c r="J30" s="50"/>
      <c r="K30" s="5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</row>
    <row r="31" spans="1:48" ht="15.75" x14ac:dyDescent="0.25">
      <c r="B31" s="192" t="s">
        <v>52</v>
      </c>
      <c r="C31" s="192"/>
      <c r="D31" s="192"/>
      <c r="E31" s="192"/>
      <c r="F31" s="192"/>
      <c r="G31" s="44"/>
      <c r="H31" s="45"/>
      <c r="I31" s="45"/>
      <c r="J31" s="45"/>
      <c r="K31" s="45"/>
    </row>
    <row r="33" spans="2:11" ht="45" customHeight="1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1" ht="15.75" x14ac:dyDescent="0.25">
      <c r="I34" s="237" t="s">
        <v>212</v>
      </c>
      <c r="J34" s="238"/>
    </row>
    <row r="35" spans="2:11" x14ac:dyDescent="0.25">
      <c r="I35" s="238" t="s">
        <v>213</v>
      </c>
      <c r="J35" s="238"/>
    </row>
  </sheetData>
  <mergeCells count="27">
    <mergeCell ref="I34:J34"/>
    <mergeCell ref="I35:J35"/>
    <mergeCell ref="B2:F2"/>
    <mergeCell ref="B3:F3"/>
    <mergeCell ref="B16:F16"/>
    <mergeCell ref="B26:F26"/>
    <mergeCell ref="B14:F14"/>
    <mergeCell ref="B15:F15"/>
    <mergeCell ref="B31:F31"/>
    <mergeCell ref="B18:F18"/>
    <mergeCell ref="B20:F20"/>
    <mergeCell ref="B17:F17"/>
    <mergeCell ref="B1:F1"/>
    <mergeCell ref="B11:F11"/>
    <mergeCell ref="B22:F22"/>
    <mergeCell ref="B28:F28"/>
    <mergeCell ref="B29:F29"/>
    <mergeCell ref="B23:F23"/>
    <mergeCell ref="B24:F24"/>
    <mergeCell ref="B25:F25"/>
    <mergeCell ref="B30:F30"/>
    <mergeCell ref="B27:F27"/>
    <mergeCell ref="B9:K9"/>
    <mergeCell ref="B7:K7"/>
    <mergeCell ref="B5:K5"/>
    <mergeCell ref="B12:F12"/>
    <mergeCell ref="B13:F1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9"/>
  <sheetViews>
    <sheetView topLeftCell="A88" zoomScale="90" zoomScaleNormal="90" workbookViewId="0">
      <selection activeCell="B1" sqref="B1:F1"/>
    </sheetView>
  </sheetViews>
  <sheetFormatPr defaultRowHeight="15.75" x14ac:dyDescent="0.25"/>
  <cols>
    <col min="1" max="1" width="9.140625" style="117"/>
    <col min="2" max="2" width="7.42578125" style="117" bestFit="1" customWidth="1"/>
    <col min="3" max="3" width="7.140625" style="117" customWidth="1"/>
    <col min="4" max="5" width="8.42578125" style="117" customWidth="1"/>
    <col min="6" max="6" width="60" style="117" customWidth="1"/>
    <col min="7" max="7" width="25.28515625" style="117" customWidth="1"/>
    <col min="8" max="9" width="25.28515625" style="136" customWidth="1"/>
    <col min="10" max="10" width="15.7109375" style="137" customWidth="1"/>
    <col min="11" max="11" width="15.7109375" style="117" customWidth="1"/>
    <col min="12" max="16384" width="9.140625" style="117"/>
  </cols>
  <sheetData>
    <row r="1" spans="2:11" ht="18.75" x14ac:dyDescent="0.25">
      <c r="B1" s="195" t="s">
        <v>100</v>
      </c>
      <c r="C1" s="196"/>
      <c r="D1" s="196"/>
      <c r="E1" s="196"/>
      <c r="F1" s="196"/>
      <c r="G1" s="115"/>
      <c r="H1" s="115"/>
      <c r="I1" s="115"/>
      <c r="J1" s="116"/>
      <c r="K1" s="115"/>
    </row>
    <row r="2" spans="2:11" ht="15.75" customHeight="1" x14ac:dyDescent="0.25">
      <c r="B2" s="197" t="s">
        <v>8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x14ac:dyDescent="0.25">
      <c r="B3" s="115"/>
      <c r="C3" s="115"/>
      <c r="D3" s="115"/>
      <c r="E3" s="115"/>
      <c r="G3" s="115"/>
      <c r="H3" s="115"/>
      <c r="I3" s="118"/>
      <c r="J3" s="119"/>
      <c r="K3" s="118"/>
    </row>
    <row r="4" spans="2:11" ht="15.75" customHeight="1" x14ac:dyDescent="0.25">
      <c r="B4" s="197" t="s">
        <v>46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2:11" x14ac:dyDescent="0.25">
      <c r="B5" s="115"/>
      <c r="C5" s="115"/>
      <c r="D5" s="115"/>
      <c r="E5" s="115"/>
      <c r="F5" s="115"/>
      <c r="G5" s="115"/>
      <c r="H5" s="115"/>
      <c r="I5" s="118"/>
      <c r="J5" s="119"/>
      <c r="K5" s="118"/>
    </row>
    <row r="6" spans="2:11" ht="15.75" customHeight="1" x14ac:dyDescent="0.25">
      <c r="B6" s="197" t="s">
        <v>32</v>
      </c>
      <c r="C6" s="197"/>
      <c r="D6" s="197"/>
      <c r="E6" s="197"/>
      <c r="F6" s="197"/>
      <c r="G6" s="197"/>
      <c r="H6" s="197"/>
      <c r="I6" s="197"/>
      <c r="J6" s="197"/>
      <c r="K6" s="197"/>
    </row>
    <row r="7" spans="2:11" x14ac:dyDescent="0.25">
      <c r="B7" s="115"/>
      <c r="C7" s="115"/>
      <c r="D7" s="115"/>
      <c r="E7" s="115"/>
      <c r="F7" s="115"/>
      <c r="G7" s="115"/>
      <c r="H7" s="115"/>
      <c r="I7" s="118"/>
      <c r="J7" s="119"/>
      <c r="K7" s="118"/>
    </row>
    <row r="8" spans="2:11" ht="45" customHeight="1" x14ac:dyDescent="0.25">
      <c r="B8" s="198" t="s">
        <v>7</v>
      </c>
      <c r="C8" s="199"/>
      <c r="D8" s="199"/>
      <c r="E8" s="199"/>
      <c r="F8" s="200"/>
      <c r="G8" s="120" t="s">
        <v>94</v>
      </c>
      <c r="H8" s="120" t="s">
        <v>43</v>
      </c>
      <c r="I8" s="120" t="s">
        <v>95</v>
      </c>
      <c r="J8" s="121" t="s">
        <v>16</v>
      </c>
      <c r="K8" s="120" t="s">
        <v>41</v>
      </c>
    </row>
    <row r="9" spans="2:11" x14ac:dyDescent="0.25">
      <c r="B9" s="198">
        <v>1</v>
      </c>
      <c r="C9" s="199"/>
      <c r="D9" s="199"/>
      <c r="E9" s="199"/>
      <c r="F9" s="200"/>
      <c r="G9" s="120">
        <v>2</v>
      </c>
      <c r="H9" s="120">
        <v>3</v>
      </c>
      <c r="I9" s="120">
        <v>4</v>
      </c>
      <c r="J9" s="121" t="s">
        <v>140</v>
      </c>
      <c r="K9" s="120" t="s">
        <v>92</v>
      </c>
    </row>
    <row r="10" spans="2:11" x14ac:dyDescent="0.25">
      <c r="B10" s="86"/>
      <c r="C10" s="86"/>
      <c r="D10" s="86"/>
      <c r="E10" s="86"/>
      <c r="F10" s="86" t="s">
        <v>40</v>
      </c>
      <c r="G10" s="122">
        <f>G11+G30</f>
        <v>1290113</v>
      </c>
      <c r="H10" s="122">
        <f>H11+H30</f>
        <v>1392653</v>
      </c>
      <c r="I10" s="122">
        <f>I11+I30</f>
        <v>1498351</v>
      </c>
      <c r="J10" s="123">
        <f>H10/G10*100</f>
        <v>107.94814097679814</v>
      </c>
      <c r="K10" s="123">
        <f>I10/H10*100</f>
        <v>107.58968673459937</v>
      </c>
    </row>
    <row r="11" spans="2:11" x14ac:dyDescent="0.25">
      <c r="B11" s="86">
        <v>6</v>
      </c>
      <c r="C11" s="86"/>
      <c r="D11" s="86"/>
      <c r="E11" s="86"/>
      <c r="F11" s="86" t="s">
        <v>3</v>
      </c>
      <c r="G11" s="124">
        <f>G12+G16+G19+G22+G26</f>
        <v>1289951</v>
      </c>
      <c r="H11" s="124">
        <f>H12+H19+H22+H26</f>
        <v>1390798</v>
      </c>
      <c r="I11" s="124">
        <f>I12+I19+I22+I26+I16</f>
        <v>1496477</v>
      </c>
      <c r="J11" s="123">
        <f t="shared" ref="J11:J33" si="0">H11/G11*100</f>
        <v>107.81789385798375</v>
      </c>
      <c r="K11" s="123">
        <f t="shared" ref="K11:K33" si="1">I11/H11*100</f>
        <v>107.59844348352527</v>
      </c>
    </row>
    <row r="12" spans="2:11" s="126" customFormat="1" ht="31.5" x14ac:dyDescent="0.25">
      <c r="B12" s="86"/>
      <c r="C12" s="86">
        <v>63</v>
      </c>
      <c r="D12" s="86"/>
      <c r="E12" s="86"/>
      <c r="F12" s="86" t="s">
        <v>10</v>
      </c>
      <c r="G12" s="125">
        <f>G14+G15</f>
        <v>1130623</v>
      </c>
      <c r="H12" s="125">
        <f>H14+H15</f>
        <v>1243674</v>
      </c>
      <c r="I12" s="125">
        <f>I14+I15</f>
        <v>1323765</v>
      </c>
      <c r="J12" s="123">
        <f t="shared" si="0"/>
        <v>109.99900055102363</v>
      </c>
      <c r="K12" s="123">
        <f t="shared" si="1"/>
        <v>106.43987089864386</v>
      </c>
    </row>
    <row r="13" spans="2:11" x14ac:dyDescent="0.25">
      <c r="B13" s="87"/>
      <c r="C13" s="87"/>
      <c r="D13" s="87">
        <v>631</v>
      </c>
      <c r="E13" s="87"/>
      <c r="F13" s="87" t="s">
        <v>23</v>
      </c>
      <c r="G13" s="122"/>
      <c r="H13" s="122"/>
      <c r="I13" s="127"/>
      <c r="J13" s="123"/>
      <c r="K13" s="123"/>
    </row>
    <row r="14" spans="2:11" x14ac:dyDescent="0.25">
      <c r="B14" s="87"/>
      <c r="C14" s="87"/>
      <c r="D14" s="88"/>
      <c r="E14" s="87">
        <v>6361</v>
      </c>
      <c r="F14" s="87" t="s">
        <v>78</v>
      </c>
      <c r="G14" s="122">
        <v>1108146</v>
      </c>
      <c r="H14" s="122">
        <v>1223674</v>
      </c>
      <c r="I14" s="122">
        <v>1304217</v>
      </c>
      <c r="J14" s="123">
        <f t="shared" si="0"/>
        <v>110.42534106516651</v>
      </c>
      <c r="K14" s="123">
        <f t="shared" si="1"/>
        <v>106.58206352345478</v>
      </c>
    </row>
    <row r="15" spans="2:11" x14ac:dyDescent="0.25">
      <c r="B15" s="87"/>
      <c r="C15" s="87"/>
      <c r="D15" s="88"/>
      <c r="E15" s="87">
        <v>6362</v>
      </c>
      <c r="F15" s="87" t="s">
        <v>79</v>
      </c>
      <c r="G15" s="122">
        <v>22477</v>
      </c>
      <c r="H15" s="122">
        <v>20000</v>
      </c>
      <c r="I15" s="128">
        <v>19548</v>
      </c>
      <c r="J15" s="123">
        <f t="shared" si="0"/>
        <v>88.979846064866308</v>
      </c>
      <c r="K15" s="123">
        <f t="shared" si="1"/>
        <v>97.740000000000009</v>
      </c>
    </row>
    <row r="16" spans="2:11" s="126" customFormat="1" x14ac:dyDescent="0.25">
      <c r="B16" s="89"/>
      <c r="C16" s="89">
        <v>64</v>
      </c>
      <c r="D16" s="90"/>
      <c r="E16" s="89"/>
      <c r="F16" s="89" t="s">
        <v>131</v>
      </c>
      <c r="G16" s="125">
        <f>G17</f>
        <v>1</v>
      </c>
      <c r="H16" s="125">
        <v>0</v>
      </c>
      <c r="I16" s="129">
        <v>3</v>
      </c>
      <c r="J16" s="123">
        <f t="shared" si="0"/>
        <v>0</v>
      </c>
      <c r="K16" s="123">
        <v>0</v>
      </c>
    </row>
    <row r="17" spans="2:11" x14ac:dyDescent="0.25">
      <c r="B17" s="87"/>
      <c r="C17" s="87"/>
      <c r="D17" s="88">
        <v>641</v>
      </c>
      <c r="E17" s="87"/>
      <c r="F17" s="87" t="s">
        <v>130</v>
      </c>
      <c r="G17" s="122">
        <v>1</v>
      </c>
      <c r="H17" s="122">
        <v>0</v>
      </c>
      <c r="I17" s="128">
        <v>3</v>
      </c>
      <c r="J17" s="123">
        <f t="shared" si="0"/>
        <v>0</v>
      </c>
      <c r="K17" s="123">
        <v>0</v>
      </c>
    </row>
    <row r="18" spans="2:11" x14ac:dyDescent="0.25">
      <c r="B18" s="87"/>
      <c r="C18" s="87"/>
      <c r="D18" s="88"/>
      <c r="E18" s="87">
        <v>6413</v>
      </c>
      <c r="F18" s="87" t="s">
        <v>129</v>
      </c>
      <c r="G18" s="122">
        <v>1</v>
      </c>
      <c r="H18" s="122">
        <v>0</v>
      </c>
      <c r="I18" s="128">
        <v>3</v>
      </c>
      <c r="J18" s="123">
        <f t="shared" si="0"/>
        <v>0</v>
      </c>
      <c r="K18" s="123">
        <v>0</v>
      </c>
    </row>
    <row r="19" spans="2:11" s="126" customFormat="1" x14ac:dyDescent="0.25">
      <c r="B19" s="89"/>
      <c r="C19" s="89">
        <v>65</v>
      </c>
      <c r="D19" s="90"/>
      <c r="E19" s="89"/>
      <c r="F19" s="89" t="s">
        <v>134</v>
      </c>
      <c r="G19" s="125">
        <f>G20</f>
        <v>61224</v>
      </c>
      <c r="H19" s="125">
        <f>H20</f>
        <v>28960</v>
      </c>
      <c r="I19" s="125">
        <f>I20</f>
        <v>44129</v>
      </c>
      <c r="J19" s="123">
        <f t="shared" si="0"/>
        <v>47.301711747027312</v>
      </c>
      <c r="K19" s="123">
        <f t="shared" si="1"/>
        <v>152.37914364640883</v>
      </c>
    </row>
    <row r="20" spans="2:11" x14ac:dyDescent="0.25">
      <c r="B20" s="87"/>
      <c r="C20" s="87"/>
      <c r="D20" s="88">
        <v>652</v>
      </c>
      <c r="E20" s="87"/>
      <c r="F20" s="87" t="s">
        <v>133</v>
      </c>
      <c r="G20" s="122">
        <f>G21</f>
        <v>61224</v>
      </c>
      <c r="H20" s="122">
        <f>H21</f>
        <v>28960</v>
      </c>
      <c r="I20" s="128">
        <v>44129</v>
      </c>
      <c r="J20" s="123">
        <f t="shared" si="0"/>
        <v>47.301711747027312</v>
      </c>
      <c r="K20" s="123">
        <f t="shared" si="1"/>
        <v>152.37914364640883</v>
      </c>
    </row>
    <row r="21" spans="2:11" x14ac:dyDescent="0.25">
      <c r="B21" s="87"/>
      <c r="C21" s="87"/>
      <c r="D21" s="88"/>
      <c r="E21" s="87">
        <v>6526</v>
      </c>
      <c r="F21" s="87" t="s">
        <v>132</v>
      </c>
      <c r="G21" s="122">
        <v>61224</v>
      </c>
      <c r="H21" s="122">
        <v>28960</v>
      </c>
      <c r="I21" s="128">
        <v>44129</v>
      </c>
      <c r="J21" s="123">
        <f t="shared" si="0"/>
        <v>47.301711747027312</v>
      </c>
      <c r="K21" s="123">
        <f t="shared" si="1"/>
        <v>152.37914364640883</v>
      </c>
    </row>
    <row r="22" spans="2:11" s="126" customFormat="1" ht="31.5" x14ac:dyDescent="0.25">
      <c r="B22" s="89"/>
      <c r="C22" s="89">
        <v>66</v>
      </c>
      <c r="D22" s="90"/>
      <c r="E22" s="89"/>
      <c r="F22" s="86" t="s">
        <v>12</v>
      </c>
      <c r="G22" s="125">
        <f>G23</f>
        <v>10521</v>
      </c>
      <c r="H22" s="125">
        <f>H23</f>
        <v>10490</v>
      </c>
      <c r="I22" s="125">
        <f>I23</f>
        <v>9385</v>
      </c>
      <c r="J22" s="123">
        <f t="shared" si="0"/>
        <v>99.705351202357193</v>
      </c>
      <c r="K22" s="123">
        <f t="shared" si="1"/>
        <v>89.46615824594852</v>
      </c>
    </row>
    <row r="23" spans="2:11" x14ac:dyDescent="0.25">
      <c r="B23" s="87"/>
      <c r="C23" s="89"/>
      <c r="D23" s="88">
        <v>661</v>
      </c>
      <c r="E23" s="87"/>
      <c r="F23" s="91" t="s">
        <v>24</v>
      </c>
      <c r="G23" s="122">
        <f>G24+G25</f>
        <v>10521</v>
      </c>
      <c r="H23" s="122">
        <f>H24+H25</f>
        <v>10490</v>
      </c>
      <c r="I23" s="122">
        <f>I24+I25</f>
        <v>9385</v>
      </c>
      <c r="J23" s="123">
        <f t="shared" si="0"/>
        <v>99.705351202357193</v>
      </c>
      <c r="K23" s="123">
        <f t="shared" si="1"/>
        <v>89.46615824594852</v>
      </c>
    </row>
    <row r="24" spans="2:11" x14ac:dyDescent="0.25">
      <c r="B24" s="87"/>
      <c r="C24" s="89"/>
      <c r="D24" s="88"/>
      <c r="E24" s="87">
        <v>6615</v>
      </c>
      <c r="F24" s="91" t="s">
        <v>80</v>
      </c>
      <c r="G24" s="122">
        <v>7840</v>
      </c>
      <c r="H24" s="122">
        <v>6200</v>
      </c>
      <c r="I24" s="128">
        <v>6512</v>
      </c>
      <c r="J24" s="123">
        <f t="shared" si="0"/>
        <v>79.081632653061234</v>
      </c>
      <c r="K24" s="123">
        <f t="shared" si="1"/>
        <v>105.03225806451613</v>
      </c>
    </row>
    <row r="25" spans="2:11" x14ac:dyDescent="0.25">
      <c r="B25" s="87"/>
      <c r="C25" s="87"/>
      <c r="D25" s="88"/>
      <c r="E25" s="87">
        <v>6631</v>
      </c>
      <c r="F25" s="91" t="s">
        <v>64</v>
      </c>
      <c r="G25" s="122">
        <v>2681</v>
      </c>
      <c r="H25" s="122">
        <v>4290</v>
      </c>
      <c r="I25" s="128">
        <v>2873</v>
      </c>
      <c r="J25" s="123">
        <f t="shared" si="0"/>
        <v>160.01491980604251</v>
      </c>
      <c r="K25" s="123">
        <f t="shared" si="1"/>
        <v>66.969696969696969</v>
      </c>
    </row>
    <row r="26" spans="2:11" s="126" customFormat="1" x14ac:dyDescent="0.25">
      <c r="B26" s="89"/>
      <c r="C26" s="89">
        <v>67</v>
      </c>
      <c r="D26" s="90"/>
      <c r="E26" s="89"/>
      <c r="F26" s="86" t="s">
        <v>135</v>
      </c>
      <c r="G26" s="125">
        <f>G27</f>
        <v>87582</v>
      </c>
      <c r="H26" s="125">
        <f>H27</f>
        <v>107674</v>
      </c>
      <c r="I26" s="125">
        <f>I27</f>
        <v>119195</v>
      </c>
      <c r="J26" s="123">
        <f t="shared" si="0"/>
        <v>122.94078691968669</v>
      </c>
      <c r="K26" s="123">
        <f t="shared" si="1"/>
        <v>110.69989040994113</v>
      </c>
    </row>
    <row r="27" spans="2:11" ht="30" x14ac:dyDescent="0.25">
      <c r="B27" s="87"/>
      <c r="C27" s="87"/>
      <c r="D27" s="88">
        <v>671</v>
      </c>
      <c r="E27" s="87"/>
      <c r="F27" s="91" t="s">
        <v>136</v>
      </c>
      <c r="G27" s="122">
        <f>G28+G29</f>
        <v>87582</v>
      </c>
      <c r="H27" s="122">
        <f>H29+H28</f>
        <v>107674</v>
      </c>
      <c r="I27" s="122">
        <f>I29+I28</f>
        <v>119195</v>
      </c>
      <c r="J27" s="123">
        <f t="shared" si="0"/>
        <v>122.94078691968669</v>
      </c>
      <c r="K27" s="123">
        <f t="shared" si="1"/>
        <v>110.69989040994113</v>
      </c>
    </row>
    <row r="28" spans="2:11" ht="30" x14ac:dyDescent="0.25">
      <c r="B28" s="87"/>
      <c r="C28" s="87"/>
      <c r="D28" s="88"/>
      <c r="E28" s="87">
        <v>6711</v>
      </c>
      <c r="F28" s="91" t="s">
        <v>137</v>
      </c>
      <c r="G28" s="122">
        <v>87582</v>
      </c>
      <c r="H28" s="122">
        <v>107674</v>
      </c>
      <c r="I28" s="128">
        <v>115345</v>
      </c>
      <c r="J28" s="123">
        <f t="shared" si="0"/>
        <v>122.94078691968669</v>
      </c>
      <c r="K28" s="123">
        <f t="shared" si="1"/>
        <v>107.12428255660605</v>
      </c>
    </row>
    <row r="29" spans="2:11" ht="30" x14ac:dyDescent="0.25">
      <c r="B29" s="87"/>
      <c r="C29" s="87"/>
      <c r="D29" s="88"/>
      <c r="E29" s="88">
        <v>6712</v>
      </c>
      <c r="F29" s="91" t="s">
        <v>138</v>
      </c>
      <c r="G29" s="122">
        <v>0</v>
      </c>
      <c r="H29" s="122">
        <v>0</v>
      </c>
      <c r="I29" s="128">
        <v>3850</v>
      </c>
      <c r="J29" s="123">
        <v>0</v>
      </c>
      <c r="K29" s="123">
        <v>0</v>
      </c>
    </row>
    <row r="30" spans="2:11" x14ac:dyDescent="0.25">
      <c r="B30" s="89">
        <v>7</v>
      </c>
      <c r="C30" s="87"/>
      <c r="D30" s="88"/>
      <c r="E30" s="88"/>
      <c r="F30" s="91" t="s">
        <v>14</v>
      </c>
      <c r="G30" s="130">
        <f>G31</f>
        <v>162</v>
      </c>
      <c r="H30" s="131">
        <f>H31</f>
        <v>1855</v>
      </c>
      <c r="I30" s="131">
        <f>I31</f>
        <v>1874</v>
      </c>
      <c r="J30" s="123">
        <f t="shared" si="0"/>
        <v>1145.0617283950617</v>
      </c>
      <c r="K30" s="123">
        <f t="shared" si="1"/>
        <v>101.02425876010781</v>
      </c>
    </row>
    <row r="31" spans="2:11" ht="30.75" customHeight="1" x14ac:dyDescent="0.25">
      <c r="B31" s="87"/>
      <c r="C31" s="87">
        <v>72</v>
      </c>
      <c r="D31" s="88"/>
      <c r="E31" s="88"/>
      <c r="F31" s="92" t="s">
        <v>15</v>
      </c>
      <c r="G31" s="122">
        <v>162</v>
      </c>
      <c r="H31" s="122">
        <f>H32</f>
        <v>1855</v>
      </c>
      <c r="I31" s="128">
        <v>1874</v>
      </c>
      <c r="J31" s="123">
        <f t="shared" si="0"/>
        <v>1145.0617283950617</v>
      </c>
      <c r="K31" s="123">
        <f t="shared" si="1"/>
        <v>101.02425876010781</v>
      </c>
    </row>
    <row r="32" spans="2:11" x14ac:dyDescent="0.25">
      <c r="B32" s="87"/>
      <c r="C32" s="87"/>
      <c r="D32" s="87">
        <v>721</v>
      </c>
      <c r="E32" s="87"/>
      <c r="F32" s="92" t="s">
        <v>25</v>
      </c>
      <c r="G32" s="122">
        <v>162</v>
      </c>
      <c r="H32" s="122">
        <v>1855</v>
      </c>
      <c r="I32" s="128">
        <v>1874</v>
      </c>
      <c r="J32" s="123">
        <f t="shared" si="0"/>
        <v>1145.0617283950617</v>
      </c>
      <c r="K32" s="123">
        <f t="shared" si="1"/>
        <v>101.02425876010781</v>
      </c>
    </row>
    <row r="33" spans="2:11" x14ac:dyDescent="0.25">
      <c r="B33" s="87"/>
      <c r="C33" s="87"/>
      <c r="D33" s="87"/>
      <c r="E33" s="87">
        <v>7211</v>
      </c>
      <c r="F33" s="92" t="s">
        <v>26</v>
      </c>
      <c r="G33" s="122">
        <v>162</v>
      </c>
      <c r="H33" s="122">
        <v>1855</v>
      </c>
      <c r="I33" s="128">
        <v>1874</v>
      </c>
      <c r="J33" s="123">
        <f t="shared" si="0"/>
        <v>1145.0617283950617</v>
      </c>
      <c r="K33" s="123">
        <f t="shared" si="1"/>
        <v>101.02425876010781</v>
      </c>
    </row>
    <row r="35" spans="2:11" x14ac:dyDescent="0.25">
      <c r="B35" s="115"/>
      <c r="C35" s="115"/>
      <c r="D35" s="115"/>
      <c r="E35" s="115"/>
      <c r="F35" s="115"/>
      <c r="G35" s="115"/>
      <c r="H35" s="115"/>
      <c r="I35" s="118"/>
      <c r="J35" s="119"/>
      <c r="K35" s="118"/>
    </row>
    <row r="36" spans="2:11" ht="36.75" customHeight="1" x14ac:dyDescent="0.25">
      <c r="B36" s="198" t="s">
        <v>7</v>
      </c>
      <c r="C36" s="199"/>
      <c r="D36" s="199"/>
      <c r="E36" s="199"/>
      <c r="F36" s="200"/>
      <c r="G36" s="120" t="s">
        <v>98</v>
      </c>
      <c r="H36" s="120" t="s">
        <v>43</v>
      </c>
      <c r="I36" s="120" t="s">
        <v>93</v>
      </c>
      <c r="J36" s="121" t="s">
        <v>16</v>
      </c>
      <c r="K36" s="120" t="s">
        <v>41</v>
      </c>
    </row>
    <row r="37" spans="2:11" x14ac:dyDescent="0.25">
      <c r="B37" s="198">
        <v>1</v>
      </c>
      <c r="C37" s="199"/>
      <c r="D37" s="199"/>
      <c r="E37" s="199"/>
      <c r="F37" s="200"/>
      <c r="G37" s="120">
        <v>2</v>
      </c>
      <c r="H37" s="120">
        <v>3</v>
      </c>
      <c r="I37" s="120">
        <v>4</v>
      </c>
      <c r="J37" s="121" t="s">
        <v>140</v>
      </c>
      <c r="K37" s="120" t="s">
        <v>92</v>
      </c>
    </row>
    <row r="38" spans="2:11" x14ac:dyDescent="0.25">
      <c r="B38" s="86"/>
      <c r="C38" s="86"/>
      <c r="D38" s="86"/>
      <c r="E38" s="86"/>
      <c r="F38" s="86" t="s">
        <v>39</v>
      </c>
      <c r="G38" s="122">
        <f>G39+G81</f>
        <v>1297051.3900000001</v>
      </c>
      <c r="H38" s="122">
        <f>H39+H81</f>
        <v>1393403</v>
      </c>
      <c r="I38" s="122">
        <f>I39+I81</f>
        <v>1463073</v>
      </c>
      <c r="J38" s="123">
        <f>H38/G38*100</f>
        <v>107.42851137147309</v>
      </c>
      <c r="K38" s="132">
        <f>I38/H38*100</f>
        <v>104.99998923498801</v>
      </c>
    </row>
    <row r="39" spans="2:11" x14ac:dyDescent="0.25">
      <c r="B39" s="86">
        <v>3</v>
      </c>
      <c r="C39" s="86"/>
      <c r="D39" s="86"/>
      <c r="E39" s="86"/>
      <c r="F39" s="86" t="s">
        <v>4</v>
      </c>
      <c r="G39" s="122">
        <f>G40+G44+G73+G77</f>
        <v>1282083.3900000001</v>
      </c>
      <c r="H39" s="125">
        <f>H40+H44+H73+H77</f>
        <v>1378978</v>
      </c>
      <c r="I39" s="125">
        <f>I40+I44+I73+I77</f>
        <v>1452915</v>
      </c>
      <c r="J39" s="123">
        <f t="shared" ref="J39:J84" si="2">H39/G39*100</f>
        <v>107.55759030619684</v>
      </c>
      <c r="K39" s="132">
        <f t="shared" ref="K39:K84" si="3">I39/H39*100</f>
        <v>105.36172440749598</v>
      </c>
    </row>
    <row r="40" spans="2:11" s="126" customFormat="1" x14ac:dyDescent="0.25">
      <c r="B40" s="86"/>
      <c r="C40" s="86">
        <v>31</v>
      </c>
      <c r="D40" s="86"/>
      <c r="E40" s="86"/>
      <c r="F40" s="86" t="s">
        <v>5</v>
      </c>
      <c r="G40" s="125">
        <f>G41+G42+G43</f>
        <v>1029773</v>
      </c>
      <c r="H40" s="125">
        <f>H41+H42+H43</f>
        <v>1114264</v>
      </c>
      <c r="I40" s="125">
        <f>I41+I42+I43</f>
        <v>1176367</v>
      </c>
      <c r="J40" s="123">
        <f t="shared" si="2"/>
        <v>108.20481795502504</v>
      </c>
      <c r="K40" s="132">
        <f t="shared" si="3"/>
        <v>105.57345476475952</v>
      </c>
    </row>
    <row r="41" spans="2:11" x14ac:dyDescent="0.25">
      <c r="B41" s="87"/>
      <c r="C41" s="87"/>
      <c r="D41" s="87">
        <v>311</v>
      </c>
      <c r="E41" s="87"/>
      <c r="F41" s="87" t="s">
        <v>27</v>
      </c>
      <c r="G41" s="122">
        <v>870551</v>
      </c>
      <c r="H41" s="122">
        <v>933114</v>
      </c>
      <c r="I41" s="128">
        <v>1126520</v>
      </c>
      <c r="J41" s="123">
        <f t="shared" si="2"/>
        <v>107.18659791327561</v>
      </c>
      <c r="K41" s="132">
        <f t="shared" si="3"/>
        <v>120.72694226000253</v>
      </c>
    </row>
    <row r="42" spans="2:11" x14ac:dyDescent="0.25">
      <c r="B42" s="87"/>
      <c r="C42" s="87"/>
      <c r="D42" s="87">
        <v>312</v>
      </c>
      <c r="E42" s="87"/>
      <c r="F42" s="87" t="s">
        <v>28</v>
      </c>
      <c r="G42" s="122">
        <v>32862</v>
      </c>
      <c r="H42" s="122">
        <v>45450</v>
      </c>
      <c r="I42" s="128">
        <v>44922</v>
      </c>
      <c r="J42" s="123">
        <f t="shared" si="2"/>
        <v>138.30564177469418</v>
      </c>
      <c r="K42" s="132">
        <f t="shared" si="3"/>
        <v>98.838283828382828</v>
      </c>
    </row>
    <row r="43" spans="2:11" x14ac:dyDescent="0.25">
      <c r="B43" s="87"/>
      <c r="C43" s="87"/>
      <c r="D43" s="87">
        <v>313</v>
      </c>
      <c r="E43" s="87"/>
      <c r="F43" s="87" t="s">
        <v>104</v>
      </c>
      <c r="G43" s="122">
        <v>126360</v>
      </c>
      <c r="H43" s="122">
        <v>135700</v>
      </c>
      <c r="I43" s="128">
        <v>4925</v>
      </c>
      <c r="J43" s="123">
        <f t="shared" si="2"/>
        <v>107.39157961380184</v>
      </c>
      <c r="K43" s="132">
        <f t="shared" si="3"/>
        <v>3.6293294030950629</v>
      </c>
    </row>
    <row r="44" spans="2:11" s="126" customFormat="1" x14ac:dyDescent="0.25">
      <c r="B44" s="89"/>
      <c r="C44" s="89">
        <v>32</v>
      </c>
      <c r="D44" s="90"/>
      <c r="E44" s="90"/>
      <c r="F44" s="89" t="s">
        <v>9</v>
      </c>
      <c r="G44" s="125">
        <f>G45+G50+G57+G67</f>
        <v>230834.39</v>
      </c>
      <c r="H44" s="125">
        <f>H45+H50+H57+H67</f>
        <v>247593</v>
      </c>
      <c r="I44" s="125">
        <f>I45+I50+I57+I67</f>
        <v>255632</v>
      </c>
      <c r="J44" s="123">
        <f t="shared" si="2"/>
        <v>107.26001441986179</v>
      </c>
      <c r="K44" s="132">
        <f t="shared" si="3"/>
        <v>103.24686077554696</v>
      </c>
    </row>
    <row r="45" spans="2:11" s="126" customFormat="1" x14ac:dyDescent="0.25">
      <c r="B45" s="89"/>
      <c r="C45" s="89"/>
      <c r="D45" s="89">
        <v>321</v>
      </c>
      <c r="E45" s="89"/>
      <c r="F45" s="89" t="s">
        <v>28</v>
      </c>
      <c r="G45" s="125">
        <f>G46+G47+G48</f>
        <v>42566</v>
      </c>
      <c r="H45" s="125">
        <f>H46+H47+H48</f>
        <v>47087</v>
      </c>
      <c r="I45" s="125">
        <f>I46+I47+I48</f>
        <v>51290</v>
      </c>
      <c r="J45" s="123">
        <f t="shared" si="2"/>
        <v>110.62115303293709</v>
      </c>
      <c r="K45" s="132">
        <f t="shared" si="3"/>
        <v>108.92603053921464</v>
      </c>
    </row>
    <row r="46" spans="2:11" x14ac:dyDescent="0.25">
      <c r="B46" s="87"/>
      <c r="C46" s="89"/>
      <c r="D46" s="87"/>
      <c r="E46" s="87">
        <v>3211</v>
      </c>
      <c r="F46" s="92" t="s">
        <v>29</v>
      </c>
      <c r="G46" s="122">
        <v>4225</v>
      </c>
      <c r="H46" s="122">
        <v>6392</v>
      </c>
      <c r="I46" s="128">
        <v>6414</v>
      </c>
      <c r="J46" s="123">
        <f t="shared" si="2"/>
        <v>151.28994082840237</v>
      </c>
      <c r="K46" s="132">
        <f t="shared" si="3"/>
        <v>100.3441802252816</v>
      </c>
    </row>
    <row r="47" spans="2:11" x14ac:dyDescent="0.25">
      <c r="B47" s="87"/>
      <c r="C47" s="89"/>
      <c r="D47" s="87"/>
      <c r="E47" s="87">
        <v>3212</v>
      </c>
      <c r="F47" s="92" t="s">
        <v>105</v>
      </c>
      <c r="G47" s="122">
        <v>37848</v>
      </c>
      <c r="H47" s="122">
        <v>40180</v>
      </c>
      <c r="I47" s="128">
        <v>44453</v>
      </c>
      <c r="J47" s="123">
        <f t="shared" si="2"/>
        <v>106.16148805749313</v>
      </c>
      <c r="K47" s="132">
        <f t="shared" si="3"/>
        <v>110.63464410154307</v>
      </c>
    </row>
    <row r="48" spans="2:11" x14ac:dyDescent="0.25">
      <c r="B48" s="87"/>
      <c r="C48" s="89"/>
      <c r="D48" s="87"/>
      <c r="E48" s="87">
        <v>3213</v>
      </c>
      <c r="F48" s="92" t="s">
        <v>106</v>
      </c>
      <c r="G48" s="122">
        <v>493</v>
      </c>
      <c r="H48" s="122">
        <v>515</v>
      </c>
      <c r="I48" s="128">
        <v>423</v>
      </c>
      <c r="J48" s="123">
        <f t="shared" si="2"/>
        <v>104.46247464503043</v>
      </c>
      <c r="K48" s="132">
        <f t="shared" si="3"/>
        <v>82.135922330097088</v>
      </c>
    </row>
    <row r="49" spans="2:11" x14ac:dyDescent="0.25">
      <c r="B49" s="87"/>
      <c r="C49" s="89"/>
      <c r="D49" s="87"/>
      <c r="E49" s="87">
        <v>3214</v>
      </c>
      <c r="F49" s="92" t="s">
        <v>109</v>
      </c>
      <c r="G49" s="122">
        <v>0</v>
      </c>
      <c r="H49" s="122">
        <v>0</v>
      </c>
      <c r="I49" s="128">
        <v>0</v>
      </c>
      <c r="J49" s="123">
        <v>0</v>
      </c>
      <c r="K49" s="132">
        <v>0</v>
      </c>
    </row>
    <row r="50" spans="2:11" s="126" customFormat="1" x14ac:dyDescent="0.25">
      <c r="B50" s="89"/>
      <c r="C50" s="89"/>
      <c r="D50" s="90">
        <v>322</v>
      </c>
      <c r="E50" s="90"/>
      <c r="F50" s="89" t="s">
        <v>81</v>
      </c>
      <c r="G50" s="125">
        <f>SUM(G51:G56)</f>
        <v>123745.39</v>
      </c>
      <c r="H50" s="125">
        <f>SUM(H51:H56)</f>
        <v>139322</v>
      </c>
      <c r="I50" s="125">
        <f>SUM(I51:I56)</f>
        <v>144329</v>
      </c>
      <c r="J50" s="123">
        <f t="shared" si="2"/>
        <v>112.58762851690879</v>
      </c>
      <c r="K50" s="132">
        <f t="shared" si="3"/>
        <v>103.59383299120024</v>
      </c>
    </row>
    <row r="51" spans="2:11" x14ac:dyDescent="0.25">
      <c r="B51" s="87"/>
      <c r="C51" s="89"/>
      <c r="D51" s="88"/>
      <c r="E51" s="88">
        <v>3221</v>
      </c>
      <c r="F51" s="87" t="s">
        <v>107</v>
      </c>
      <c r="G51" s="122">
        <v>19050</v>
      </c>
      <c r="H51" s="122">
        <v>17410</v>
      </c>
      <c r="I51" s="128">
        <v>20399</v>
      </c>
      <c r="J51" s="123">
        <f t="shared" si="2"/>
        <v>91.391076115485561</v>
      </c>
      <c r="K51" s="132">
        <f t="shared" si="3"/>
        <v>117.16829408385985</v>
      </c>
    </row>
    <row r="52" spans="2:11" x14ac:dyDescent="0.25">
      <c r="B52" s="87"/>
      <c r="C52" s="89"/>
      <c r="D52" s="88"/>
      <c r="E52" s="88">
        <v>3222</v>
      </c>
      <c r="F52" s="87" t="s">
        <v>108</v>
      </c>
      <c r="G52" s="122">
        <v>61808</v>
      </c>
      <c r="H52" s="122">
        <v>79000</v>
      </c>
      <c r="I52" s="128">
        <v>84805</v>
      </c>
      <c r="J52" s="123">
        <f t="shared" si="2"/>
        <v>127.81516955733885</v>
      </c>
      <c r="K52" s="132">
        <f t="shared" si="3"/>
        <v>107.34810126582279</v>
      </c>
    </row>
    <row r="53" spans="2:11" x14ac:dyDescent="0.25">
      <c r="B53" s="87"/>
      <c r="C53" s="89"/>
      <c r="D53" s="88"/>
      <c r="E53" s="88">
        <v>3223</v>
      </c>
      <c r="F53" s="87" t="s">
        <v>110</v>
      </c>
      <c r="G53" s="122">
        <v>39388</v>
      </c>
      <c r="H53" s="122">
        <v>39870</v>
      </c>
      <c r="I53" s="128">
        <v>36715</v>
      </c>
      <c r="J53" s="123">
        <f t="shared" si="2"/>
        <v>101.22372296130801</v>
      </c>
      <c r="K53" s="132">
        <f t="shared" si="3"/>
        <v>92.086782041635317</v>
      </c>
    </row>
    <row r="54" spans="2:11" x14ac:dyDescent="0.25">
      <c r="B54" s="87"/>
      <c r="C54" s="89"/>
      <c r="D54" s="88"/>
      <c r="E54" s="88">
        <v>3224</v>
      </c>
      <c r="F54" s="87" t="s">
        <v>111</v>
      </c>
      <c r="G54" s="122">
        <v>2421</v>
      </c>
      <c r="H54" s="122">
        <v>2292</v>
      </c>
      <c r="I54" s="128">
        <v>1660</v>
      </c>
      <c r="J54" s="123">
        <f t="shared" si="2"/>
        <v>94.671623296158614</v>
      </c>
      <c r="K54" s="132">
        <f t="shared" si="3"/>
        <v>72.42582897033158</v>
      </c>
    </row>
    <row r="55" spans="2:11" x14ac:dyDescent="0.25">
      <c r="B55" s="87"/>
      <c r="C55" s="89"/>
      <c r="D55" s="88"/>
      <c r="E55" s="88">
        <v>3225</v>
      </c>
      <c r="F55" s="87" t="s">
        <v>112</v>
      </c>
      <c r="G55" s="122">
        <v>2.39</v>
      </c>
      <c r="H55" s="122">
        <v>100</v>
      </c>
      <c r="I55" s="128">
        <v>100</v>
      </c>
      <c r="J55" s="123">
        <f t="shared" si="2"/>
        <v>4184.1004184100411</v>
      </c>
      <c r="K55" s="132">
        <f t="shared" si="3"/>
        <v>100</v>
      </c>
    </row>
    <row r="56" spans="2:11" x14ac:dyDescent="0.25">
      <c r="B56" s="87"/>
      <c r="C56" s="89"/>
      <c r="D56" s="88"/>
      <c r="E56" s="88">
        <v>3227</v>
      </c>
      <c r="F56" s="87" t="s">
        <v>113</v>
      </c>
      <c r="G56" s="122">
        <v>1076</v>
      </c>
      <c r="H56" s="122">
        <v>650</v>
      </c>
      <c r="I56" s="128">
        <v>650</v>
      </c>
      <c r="J56" s="123">
        <f t="shared" si="2"/>
        <v>60.408921933085502</v>
      </c>
      <c r="K56" s="132">
        <f t="shared" si="3"/>
        <v>100</v>
      </c>
    </row>
    <row r="57" spans="2:11" s="126" customFormat="1" x14ac:dyDescent="0.25">
      <c r="B57" s="89"/>
      <c r="C57" s="89"/>
      <c r="D57" s="90">
        <v>323</v>
      </c>
      <c r="E57" s="90"/>
      <c r="F57" s="89" t="s">
        <v>82</v>
      </c>
      <c r="G57" s="125">
        <f>SUM(G58:G66)</f>
        <v>50552</v>
      </c>
      <c r="H57" s="125">
        <f>SUM(H58:H66)</f>
        <v>49043</v>
      </c>
      <c r="I57" s="125">
        <f>SUM(I58:I66)</f>
        <v>41122</v>
      </c>
      <c r="J57" s="123">
        <f t="shared" si="2"/>
        <v>97.014954897926884</v>
      </c>
      <c r="K57" s="132">
        <f t="shared" si="3"/>
        <v>83.848867320514657</v>
      </c>
    </row>
    <row r="58" spans="2:11" x14ac:dyDescent="0.25">
      <c r="B58" s="87"/>
      <c r="C58" s="89"/>
      <c r="D58" s="87"/>
      <c r="E58" s="87">
        <v>3231</v>
      </c>
      <c r="F58" s="87" t="s">
        <v>114</v>
      </c>
      <c r="G58" s="122">
        <v>10469</v>
      </c>
      <c r="H58" s="122">
        <v>7354</v>
      </c>
      <c r="I58" s="128">
        <v>9201</v>
      </c>
      <c r="J58" s="123">
        <f t="shared" si="2"/>
        <v>70.245486674945084</v>
      </c>
      <c r="K58" s="132">
        <f t="shared" si="3"/>
        <v>125.11558335599673</v>
      </c>
    </row>
    <row r="59" spans="2:11" x14ac:dyDescent="0.25">
      <c r="B59" s="87"/>
      <c r="C59" s="89"/>
      <c r="D59" s="87"/>
      <c r="E59" s="87">
        <v>3232</v>
      </c>
      <c r="F59" s="87" t="s">
        <v>115</v>
      </c>
      <c r="G59" s="122">
        <v>13647</v>
      </c>
      <c r="H59" s="122">
        <v>17824</v>
      </c>
      <c r="I59" s="128">
        <v>7420</v>
      </c>
      <c r="J59" s="123">
        <f t="shared" si="2"/>
        <v>130.60745951491171</v>
      </c>
      <c r="K59" s="132">
        <f t="shared" si="3"/>
        <v>41.629263913824055</v>
      </c>
    </row>
    <row r="60" spans="2:11" x14ac:dyDescent="0.25">
      <c r="B60" s="87"/>
      <c r="C60" s="89"/>
      <c r="D60" s="87"/>
      <c r="E60" s="87">
        <v>3233</v>
      </c>
      <c r="F60" s="87" t="s">
        <v>116</v>
      </c>
      <c r="G60" s="122">
        <v>0</v>
      </c>
      <c r="H60" s="122">
        <v>0</v>
      </c>
      <c r="I60" s="128">
        <v>0</v>
      </c>
      <c r="J60" s="123">
        <v>0</v>
      </c>
      <c r="K60" s="132">
        <v>0</v>
      </c>
    </row>
    <row r="61" spans="2:11" x14ac:dyDescent="0.25">
      <c r="B61" s="87"/>
      <c r="C61" s="89"/>
      <c r="D61" s="87"/>
      <c r="E61" s="87">
        <v>3234</v>
      </c>
      <c r="F61" s="87" t="s">
        <v>117</v>
      </c>
      <c r="G61" s="122">
        <v>9709</v>
      </c>
      <c r="H61" s="122">
        <v>4276</v>
      </c>
      <c r="I61" s="128">
        <v>4580</v>
      </c>
      <c r="J61" s="123">
        <f t="shared" si="2"/>
        <v>44.041610876506333</v>
      </c>
      <c r="K61" s="132">
        <f t="shared" si="3"/>
        <v>107.10944808231993</v>
      </c>
    </row>
    <row r="62" spans="2:11" x14ac:dyDescent="0.25">
      <c r="B62" s="87"/>
      <c r="C62" s="89"/>
      <c r="D62" s="87"/>
      <c r="E62" s="87">
        <v>3235</v>
      </c>
      <c r="F62" s="87" t="s">
        <v>118</v>
      </c>
      <c r="G62" s="122">
        <v>1150</v>
      </c>
      <c r="H62" s="122">
        <v>1151</v>
      </c>
      <c r="I62" s="128">
        <v>1238</v>
      </c>
      <c r="J62" s="123">
        <f t="shared" si="2"/>
        <v>100.08695652173914</v>
      </c>
      <c r="K62" s="132">
        <f t="shared" si="3"/>
        <v>107.55864465682015</v>
      </c>
    </row>
    <row r="63" spans="2:11" x14ac:dyDescent="0.25">
      <c r="B63" s="87"/>
      <c r="C63" s="89"/>
      <c r="D63" s="87"/>
      <c r="E63" s="87">
        <v>3236</v>
      </c>
      <c r="F63" s="87" t="s">
        <v>119</v>
      </c>
      <c r="G63" s="122">
        <v>2442</v>
      </c>
      <c r="H63" s="122">
        <v>3401</v>
      </c>
      <c r="I63" s="128">
        <v>3376</v>
      </c>
      <c r="J63" s="123">
        <f t="shared" si="2"/>
        <v>139.27108927108927</v>
      </c>
      <c r="K63" s="132">
        <f t="shared" si="3"/>
        <v>99.264922081740664</v>
      </c>
    </row>
    <row r="64" spans="2:11" x14ac:dyDescent="0.25">
      <c r="B64" s="87"/>
      <c r="C64" s="89"/>
      <c r="D64" s="87"/>
      <c r="E64" s="87">
        <v>3237</v>
      </c>
      <c r="F64" s="87" t="s">
        <v>120</v>
      </c>
      <c r="G64" s="122">
        <v>811</v>
      </c>
      <c r="H64" s="122">
        <v>4307</v>
      </c>
      <c r="I64" s="128">
        <v>4613</v>
      </c>
      <c r="J64" s="123">
        <f t="shared" si="2"/>
        <v>531.07274969173864</v>
      </c>
      <c r="K64" s="132">
        <f t="shared" si="3"/>
        <v>107.1047132574878</v>
      </c>
    </row>
    <row r="65" spans="2:11" x14ac:dyDescent="0.25">
      <c r="B65" s="87"/>
      <c r="C65" s="89"/>
      <c r="D65" s="87"/>
      <c r="E65" s="87">
        <v>3238</v>
      </c>
      <c r="F65" s="87" t="s">
        <v>121</v>
      </c>
      <c r="G65" s="122">
        <v>3621</v>
      </c>
      <c r="H65" s="122">
        <v>4490</v>
      </c>
      <c r="I65" s="128">
        <v>4500</v>
      </c>
      <c r="J65" s="123">
        <f t="shared" si="2"/>
        <v>123.99889533278099</v>
      </c>
      <c r="K65" s="132">
        <f t="shared" si="3"/>
        <v>100.22271714922049</v>
      </c>
    </row>
    <row r="66" spans="2:11" x14ac:dyDescent="0.25">
      <c r="B66" s="87"/>
      <c r="C66" s="89"/>
      <c r="D66" s="87"/>
      <c r="E66" s="87">
        <v>3239</v>
      </c>
      <c r="F66" s="87" t="s">
        <v>122</v>
      </c>
      <c r="G66" s="122">
        <v>8703</v>
      </c>
      <c r="H66" s="122">
        <v>6240</v>
      </c>
      <c r="I66" s="128">
        <v>6194</v>
      </c>
      <c r="J66" s="123">
        <f t="shared" si="2"/>
        <v>71.699413995174083</v>
      </c>
      <c r="K66" s="132">
        <f t="shared" si="3"/>
        <v>99.262820512820511</v>
      </c>
    </row>
    <row r="67" spans="2:11" s="126" customFormat="1" x14ac:dyDescent="0.25">
      <c r="B67" s="89"/>
      <c r="C67" s="89"/>
      <c r="D67" s="89">
        <v>329</v>
      </c>
      <c r="E67" s="89"/>
      <c r="F67" s="89" t="s">
        <v>83</v>
      </c>
      <c r="G67" s="125">
        <f>SUM(G68:G72)</f>
        <v>13971</v>
      </c>
      <c r="H67" s="125">
        <f>SUM(H68:H72)</f>
        <v>12141</v>
      </c>
      <c r="I67" s="125">
        <f>SUM(I68:I72)</f>
        <v>18891</v>
      </c>
      <c r="J67" s="123">
        <f t="shared" si="2"/>
        <v>86.901438694438482</v>
      </c>
      <c r="K67" s="132">
        <f t="shared" si="3"/>
        <v>155.59673832468494</v>
      </c>
    </row>
    <row r="68" spans="2:11" x14ac:dyDescent="0.25">
      <c r="B68" s="87"/>
      <c r="C68" s="89"/>
      <c r="D68" s="87"/>
      <c r="E68" s="87">
        <v>3292</v>
      </c>
      <c r="F68" s="87" t="s">
        <v>123</v>
      </c>
      <c r="G68" s="122">
        <v>423</v>
      </c>
      <c r="H68" s="122">
        <v>853</v>
      </c>
      <c r="I68" s="128">
        <v>602</v>
      </c>
      <c r="J68" s="123">
        <f t="shared" si="2"/>
        <v>201.65484633569739</v>
      </c>
      <c r="K68" s="132">
        <f t="shared" si="3"/>
        <v>70.574443141852285</v>
      </c>
    </row>
    <row r="69" spans="2:11" x14ac:dyDescent="0.25">
      <c r="B69" s="87"/>
      <c r="C69" s="89"/>
      <c r="D69" s="87"/>
      <c r="E69" s="87">
        <v>3293</v>
      </c>
      <c r="F69" s="87" t="s">
        <v>124</v>
      </c>
      <c r="G69" s="122">
        <v>1806</v>
      </c>
      <c r="H69" s="122">
        <v>2025</v>
      </c>
      <c r="I69" s="128">
        <v>187</v>
      </c>
      <c r="J69" s="123">
        <f t="shared" si="2"/>
        <v>112.12624584717608</v>
      </c>
      <c r="K69" s="132">
        <f t="shared" si="3"/>
        <v>9.2345679012345681</v>
      </c>
    </row>
    <row r="70" spans="2:11" x14ac:dyDescent="0.25">
      <c r="B70" s="87"/>
      <c r="C70" s="89"/>
      <c r="D70" s="87"/>
      <c r="E70" s="87">
        <v>3294</v>
      </c>
      <c r="F70" s="87" t="s">
        <v>125</v>
      </c>
      <c r="G70" s="122">
        <v>119</v>
      </c>
      <c r="H70" s="122">
        <v>110</v>
      </c>
      <c r="I70" s="128">
        <v>123</v>
      </c>
      <c r="J70" s="123">
        <f t="shared" si="2"/>
        <v>92.436974789915965</v>
      </c>
      <c r="K70" s="132">
        <f t="shared" si="3"/>
        <v>111.81818181818181</v>
      </c>
    </row>
    <row r="71" spans="2:11" x14ac:dyDescent="0.25">
      <c r="B71" s="87"/>
      <c r="C71" s="89"/>
      <c r="D71" s="87"/>
      <c r="E71" s="87">
        <v>3295</v>
      </c>
      <c r="F71" s="87" t="s">
        <v>207</v>
      </c>
      <c r="G71" s="122">
        <v>3109</v>
      </c>
      <c r="H71" s="122">
        <v>3413</v>
      </c>
      <c r="I71" s="128">
        <v>3329</v>
      </c>
      <c r="J71" s="123">
        <f t="shared" si="2"/>
        <v>109.7780636860727</v>
      </c>
      <c r="K71" s="132">
        <f t="shared" si="3"/>
        <v>97.538822150600652</v>
      </c>
    </row>
    <row r="72" spans="2:11" x14ac:dyDescent="0.25">
      <c r="B72" s="87"/>
      <c r="C72" s="89"/>
      <c r="D72" s="87"/>
      <c r="E72" s="87">
        <v>3295</v>
      </c>
      <c r="F72" s="87" t="s">
        <v>128</v>
      </c>
      <c r="G72" s="122">
        <v>8514</v>
      </c>
      <c r="H72" s="122">
        <v>5740</v>
      </c>
      <c r="I72" s="128">
        <v>14650</v>
      </c>
      <c r="J72" s="123">
        <f t="shared" si="2"/>
        <v>67.418369743951132</v>
      </c>
      <c r="K72" s="132">
        <f t="shared" si="3"/>
        <v>255.2264808362369</v>
      </c>
    </row>
    <row r="73" spans="2:11" s="126" customFormat="1" x14ac:dyDescent="0.25">
      <c r="B73" s="89"/>
      <c r="C73" s="89">
        <v>34</v>
      </c>
      <c r="D73" s="89"/>
      <c r="E73" s="89"/>
      <c r="F73" s="89" t="s">
        <v>84</v>
      </c>
      <c r="G73" s="125">
        <f>G74</f>
        <v>2145</v>
      </c>
      <c r="H73" s="125">
        <f>H75</f>
        <v>2121</v>
      </c>
      <c r="I73" s="125">
        <f>I75</f>
        <v>1871</v>
      </c>
      <c r="J73" s="123">
        <f t="shared" si="2"/>
        <v>98.88111888111888</v>
      </c>
      <c r="K73" s="132">
        <f t="shared" si="3"/>
        <v>88.213107024988219</v>
      </c>
    </row>
    <row r="74" spans="2:11" x14ac:dyDescent="0.25">
      <c r="B74" s="87"/>
      <c r="C74" s="87"/>
      <c r="D74" s="87">
        <v>343</v>
      </c>
      <c r="E74" s="87"/>
      <c r="F74" s="87"/>
      <c r="G74" s="122">
        <f>G75+G76</f>
        <v>2145</v>
      </c>
      <c r="H74" s="122"/>
      <c r="I74" s="128"/>
      <c r="J74" s="123">
        <f t="shared" si="2"/>
        <v>0</v>
      </c>
      <c r="K74" s="132">
        <v>0</v>
      </c>
    </row>
    <row r="75" spans="2:11" x14ac:dyDescent="0.25">
      <c r="B75" s="87"/>
      <c r="C75" s="87"/>
      <c r="D75" s="87"/>
      <c r="E75" s="87">
        <v>3431</v>
      </c>
      <c r="F75" s="87" t="s">
        <v>126</v>
      </c>
      <c r="G75" s="122">
        <v>2128</v>
      </c>
      <c r="H75" s="122">
        <v>2121</v>
      </c>
      <c r="I75" s="128">
        <v>1871</v>
      </c>
      <c r="J75" s="123">
        <f t="shared" si="2"/>
        <v>99.671052631578945</v>
      </c>
      <c r="K75" s="132">
        <f t="shared" si="3"/>
        <v>88.213107024988219</v>
      </c>
    </row>
    <row r="76" spans="2:11" x14ac:dyDescent="0.25">
      <c r="B76" s="87"/>
      <c r="C76" s="87"/>
      <c r="D76" s="87"/>
      <c r="E76" s="87">
        <v>3433</v>
      </c>
      <c r="F76" s="87" t="s">
        <v>127</v>
      </c>
      <c r="G76" s="122">
        <v>17</v>
      </c>
      <c r="H76" s="122"/>
      <c r="I76" s="128"/>
      <c r="J76" s="123">
        <f t="shared" si="2"/>
        <v>0</v>
      </c>
      <c r="K76" s="132">
        <v>0</v>
      </c>
    </row>
    <row r="77" spans="2:11" s="126" customFormat="1" x14ac:dyDescent="0.25">
      <c r="B77" s="89"/>
      <c r="C77" s="89">
        <v>37</v>
      </c>
      <c r="D77" s="89"/>
      <c r="E77" s="89"/>
      <c r="F77" s="89" t="s">
        <v>139</v>
      </c>
      <c r="G77" s="125">
        <v>19331</v>
      </c>
      <c r="H77" s="125">
        <f>H78</f>
        <v>15000</v>
      </c>
      <c r="I77" s="125">
        <f>I78+I79</f>
        <v>19045</v>
      </c>
      <c r="J77" s="123">
        <f t="shared" si="2"/>
        <v>77.595571879364755</v>
      </c>
      <c r="K77" s="132">
        <f t="shared" si="3"/>
        <v>126.96666666666667</v>
      </c>
    </row>
    <row r="78" spans="2:11" x14ac:dyDescent="0.25">
      <c r="B78" s="87"/>
      <c r="C78" s="87"/>
      <c r="D78" s="87">
        <v>372</v>
      </c>
      <c r="E78" s="87"/>
      <c r="F78" s="87" t="s">
        <v>85</v>
      </c>
      <c r="G78" s="122">
        <v>19331</v>
      </c>
      <c r="H78" s="122">
        <v>15000</v>
      </c>
      <c r="I78" s="128">
        <v>18183</v>
      </c>
      <c r="J78" s="123">
        <f t="shared" si="2"/>
        <v>77.595571879364755</v>
      </c>
      <c r="K78" s="132">
        <f t="shared" si="3"/>
        <v>121.22</v>
      </c>
    </row>
    <row r="79" spans="2:11" x14ac:dyDescent="0.25">
      <c r="B79" s="87"/>
      <c r="C79" s="87"/>
      <c r="D79" s="87"/>
      <c r="E79" s="87">
        <v>3722</v>
      </c>
      <c r="F79" s="87" t="s">
        <v>85</v>
      </c>
      <c r="G79" s="122">
        <v>19331</v>
      </c>
      <c r="H79" s="122">
        <v>15000</v>
      </c>
      <c r="I79" s="128">
        <v>862</v>
      </c>
      <c r="J79" s="123">
        <f t="shared" si="2"/>
        <v>77.595571879364755</v>
      </c>
      <c r="K79" s="132">
        <f t="shared" si="3"/>
        <v>5.7466666666666661</v>
      </c>
    </row>
    <row r="80" spans="2:11" x14ac:dyDescent="0.25">
      <c r="B80" s="87"/>
      <c r="C80" s="87"/>
      <c r="D80" s="87"/>
      <c r="E80" s="87"/>
      <c r="F80" s="87"/>
      <c r="G80" s="122"/>
      <c r="H80" s="122"/>
      <c r="I80" s="128"/>
      <c r="J80" s="123"/>
      <c r="K80" s="132"/>
    </row>
    <row r="81" spans="2:11" s="126" customFormat="1" x14ac:dyDescent="0.25">
      <c r="B81" s="93">
        <v>4</v>
      </c>
      <c r="C81" s="93"/>
      <c r="D81" s="93"/>
      <c r="E81" s="93"/>
      <c r="F81" s="94" t="s">
        <v>6</v>
      </c>
      <c r="G81" s="125">
        <f>G82</f>
        <v>14968</v>
      </c>
      <c r="H81" s="125">
        <f>H82</f>
        <v>14425</v>
      </c>
      <c r="I81" s="125">
        <f>I82</f>
        <v>10158</v>
      </c>
      <c r="J81" s="123">
        <f t="shared" si="2"/>
        <v>96.372260823089263</v>
      </c>
      <c r="K81" s="132">
        <f t="shared" si="3"/>
        <v>70.419410745233961</v>
      </c>
    </row>
    <row r="82" spans="2:11" x14ac:dyDescent="0.25">
      <c r="B82" s="91"/>
      <c r="C82" s="91">
        <v>42</v>
      </c>
      <c r="D82" s="91"/>
      <c r="E82" s="91"/>
      <c r="F82" s="95" t="s">
        <v>86</v>
      </c>
      <c r="G82" s="122">
        <f>G83+G84</f>
        <v>14968</v>
      </c>
      <c r="H82" s="122">
        <f>H83+H84</f>
        <v>14425</v>
      </c>
      <c r="I82" s="122">
        <f>I83+I84</f>
        <v>10158</v>
      </c>
      <c r="J82" s="123">
        <f t="shared" si="2"/>
        <v>96.372260823089263</v>
      </c>
      <c r="K82" s="132">
        <f t="shared" si="3"/>
        <v>70.419410745233961</v>
      </c>
    </row>
    <row r="83" spans="2:11" x14ac:dyDescent="0.25">
      <c r="B83" s="91"/>
      <c r="C83" s="91"/>
      <c r="D83" s="87">
        <v>422</v>
      </c>
      <c r="E83" s="87"/>
      <c r="F83" s="87" t="s">
        <v>87</v>
      </c>
      <c r="G83" s="122">
        <v>11338</v>
      </c>
      <c r="H83" s="122">
        <v>8875</v>
      </c>
      <c r="I83" s="128">
        <v>8046</v>
      </c>
      <c r="J83" s="123">
        <f t="shared" si="2"/>
        <v>78.276591991532896</v>
      </c>
      <c r="K83" s="132">
        <f t="shared" si="3"/>
        <v>90.659154929577468</v>
      </c>
    </row>
    <row r="84" spans="2:11" x14ac:dyDescent="0.25">
      <c r="B84" s="91"/>
      <c r="C84" s="91"/>
      <c r="D84" s="87">
        <v>424</v>
      </c>
      <c r="E84" s="87"/>
      <c r="F84" s="87" t="s">
        <v>88</v>
      </c>
      <c r="G84" s="122">
        <v>3630</v>
      </c>
      <c r="H84" s="122">
        <v>5550</v>
      </c>
      <c r="I84" s="128">
        <v>2112</v>
      </c>
      <c r="J84" s="123">
        <f t="shared" si="2"/>
        <v>152.89256198347107</v>
      </c>
      <c r="K84" s="132">
        <f t="shared" si="3"/>
        <v>38.054054054054056</v>
      </c>
    </row>
    <row r="87" spans="2:11" ht="15" customHeight="1" x14ac:dyDescent="0.25">
      <c r="B87" s="133"/>
      <c r="C87" s="133"/>
      <c r="D87" s="133"/>
      <c r="E87" s="133"/>
      <c r="F87" s="133"/>
      <c r="G87" s="133"/>
      <c r="H87" s="134"/>
      <c r="I87" s="134"/>
      <c r="J87" s="135"/>
      <c r="K87" s="133"/>
    </row>
    <row r="88" spans="2:11" x14ac:dyDescent="0.25">
      <c r="B88" s="133"/>
      <c r="C88" s="133"/>
      <c r="D88" s="133"/>
      <c r="E88" s="133"/>
      <c r="F88" s="133"/>
      <c r="G88" s="133"/>
      <c r="H88" s="134"/>
      <c r="I88" s="134"/>
      <c r="J88" s="135"/>
      <c r="K88" s="133"/>
    </row>
    <row r="89" spans="2:11" ht="4.5" customHeight="1" x14ac:dyDescent="0.25">
      <c r="B89" s="133"/>
      <c r="C89" s="133"/>
      <c r="D89" s="133"/>
      <c r="E89" s="133"/>
      <c r="F89" s="133"/>
      <c r="G89" s="133"/>
      <c r="H89" s="134"/>
      <c r="I89" s="134"/>
      <c r="J89" s="135"/>
      <c r="K89" s="133"/>
    </row>
  </sheetData>
  <mergeCells count="8">
    <mergeCell ref="B1:F1"/>
    <mergeCell ref="B2:K2"/>
    <mergeCell ref="B4:K4"/>
    <mergeCell ref="B6:K6"/>
    <mergeCell ref="B37:F37"/>
    <mergeCell ref="B9:F9"/>
    <mergeCell ref="B36:F36"/>
    <mergeCell ref="B8:F8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workbookViewId="0">
      <selection activeCell="B1" sqref="B1"/>
    </sheetView>
  </sheetViews>
  <sheetFormatPr defaultRowHeight="15" x14ac:dyDescent="0.25"/>
  <cols>
    <col min="1" max="1" width="1.140625" style="98" customWidth="1"/>
    <col min="2" max="2" width="34.28515625" style="98" customWidth="1"/>
    <col min="3" max="3" width="22.5703125" style="98" customWidth="1"/>
    <col min="4" max="4" width="25" style="98" customWidth="1"/>
    <col min="5" max="5" width="20.5703125" style="98" customWidth="1"/>
    <col min="6" max="6" width="12.5703125" style="98" customWidth="1"/>
    <col min="7" max="7" width="11.7109375" style="98" customWidth="1"/>
    <col min="8" max="16384" width="9.140625" style="98"/>
  </cols>
  <sheetData>
    <row r="1" spans="2:10" ht="18" x14ac:dyDescent="0.25">
      <c r="B1" s="115" t="s">
        <v>100</v>
      </c>
      <c r="C1" s="96"/>
      <c r="D1" s="96"/>
      <c r="E1" s="97"/>
      <c r="F1" s="97"/>
      <c r="G1" s="97"/>
    </row>
    <row r="2" spans="2:10" ht="15" customHeight="1" x14ac:dyDescent="0.25">
      <c r="B2" s="99"/>
      <c r="C2" s="99"/>
      <c r="D2" s="99"/>
      <c r="E2" s="99"/>
      <c r="F2" s="99"/>
      <c r="G2" s="99"/>
      <c r="H2" s="99"/>
      <c r="I2" s="99"/>
      <c r="J2" s="99"/>
    </row>
    <row r="3" spans="2:10" ht="15.75" customHeight="1" x14ac:dyDescent="0.25">
      <c r="B3" s="197" t="s">
        <v>33</v>
      </c>
      <c r="C3" s="197"/>
      <c r="D3" s="197"/>
      <c r="E3" s="197"/>
      <c r="F3" s="197"/>
      <c r="G3" s="197"/>
      <c r="H3" s="99"/>
      <c r="I3" s="99"/>
      <c r="J3" s="99"/>
    </row>
    <row r="4" spans="2:10" ht="18" x14ac:dyDescent="0.25">
      <c r="B4" s="100"/>
      <c r="C4" s="100"/>
      <c r="D4" s="100"/>
      <c r="E4" s="100"/>
      <c r="F4" s="101"/>
      <c r="G4" s="101"/>
      <c r="H4" s="99"/>
      <c r="I4" s="99"/>
      <c r="J4" s="99"/>
    </row>
    <row r="5" spans="2:10" ht="25.5" x14ac:dyDescent="0.25">
      <c r="B5" s="102" t="s">
        <v>7</v>
      </c>
      <c r="C5" s="103" t="s">
        <v>155</v>
      </c>
      <c r="D5" s="102" t="s">
        <v>156</v>
      </c>
      <c r="E5" s="102" t="s">
        <v>157</v>
      </c>
      <c r="F5" s="102" t="s">
        <v>16</v>
      </c>
      <c r="G5" s="102" t="s">
        <v>16</v>
      </c>
    </row>
    <row r="6" spans="2:10" x14ac:dyDescent="0.25">
      <c r="B6" s="102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</row>
    <row r="7" spans="2:10" x14ac:dyDescent="0.25">
      <c r="B7" s="104" t="s">
        <v>0</v>
      </c>
      <c r="C7" s="105">
        <f>C8+C11+C13+C15+C17+C20</f>
        <v>1290113.1000000001</v>
      </c>
      <c r="D7" s="105">
        <f t="shared" ref="D7" si="0">D8+D11+D13+D15+D17+D20</f>
        <v>1392653</v>
      </c>
      <c r="E7" s="105">
        <f>E8+E11+E13+E15+E17+E20</f>
        <v>1498351</v>
      </c>
      <c r="F7" s="105" t="s">
        <v>91</v>
      </c>
      <c r="G7" s="105" t="s">
        <v>92</v>
      </c>
    </row>
    <row r="8" spans="2:10" x14ac:dyDescent="0.25">
      <c r="B8" s="69" t="s">
        <v>13</v>
      </c>
      <c r="C8" s="106">
        <f>C9+C10</f>
        <v>87582.1</v>
      </c>
      <c r="D8" s="106">
        <f>D9+D10</f>
        <v>107674</v>
      </c>
      <c r="E8" s="106">
        <f t="shared" ref="E8" si="1">E9+E10</f>
        <v>119195</v>
      </c>
      <c r="F8" s="106">
        <f>E8/C8*100</f>
        <v>136.09516099750977</v>
      </c>
      <c r="G8" s="106">
        <f>E8/D8*100</f>
        <v>110.69989040994113</v>
      </c>
      <c r="I8" s="107"/>
    </row>
    <row r="9" spans="2:10" x14ac:dyDescent="0.25">
      <c r="B9" s="11" t="s">
        <v>141</v>
      </c>
      <c r="C9" s="85">
        <v>54468.37</v>
      </c>
      <c r="D9" s="85">
        <v>45658</v>
      </c>
      <c r="E9" s="85">
        <v>45658</v>
      </c>
      <c r="F9" s="106">
        <f t="shared" ref="F9:F36" si="2">E9/C9*100</f>
        <v>83.824795932024401</v>
      </c>
      <c r="G9" s="106">
        <f t="shared" ref="G9:G38" si="3">E9/D9*100</f>
        <v>100</v>
      </c>
    </row>
    <row r="10" spans="2:10" x14ac:dyDescent="0.25">
      <c r="B10" s="15" t="s">
        <v>142</v>
      </c>
      <c r="C10" s="85">
        <v>33113.730000000003</v>
      </c>
      <c r="D10" s="85">
        <v>62016</v>
      </c>
      <c r="E10" s="85">
        <v>73537</v>
      </c>
      <c r="F10" s="106">
        <f t="shared" si="2"/>
        <v>222.07404602260146</v>
      </c>
      <c r="G10" s="106">
        <f t="shared" si="3"/>
        <v>118.57746388028896</v>
      </c>
    </row>
    <row r="11" spans="2:10" x14ac:dyDescent="0.25">
      <c r="B11" s="18" t="s">
        <v>143</v>
      </c>
      <c r="C11" s="84">
        <f>C12</f>
        <v>2681</v>
      </c>
      <c r="D11" s="84">
        <f t="shared" ref="D11:E11" si="4">D12</f>
        <v>4290</v>
      </c>
      <c r="E11" s="84">
        <f t="shared" si="4"/>
        <v>2873</v>
      </c>
      <c r="F11" s="106">
        <f t="shared" si="2"/>
        <v>107.16150690041029</v>
      </c>
      <c r="G11" s="106">
        <f t="shared" si="3"/>
        <v>66.969696969696969</v>
      </c>
    </row>
    <row r="12" spans="2:10" x14ac:dyDescent="0.25">
      <c r="B12" s="11" t="s">
        <v>144</v>
      </c>
      <c r="C12" s="85">
        <v>2681</v>
      </c>
      <c r="D12" s="85">
        <v>4290</v>
      </c>
      <c r="E12" s="85">
        <v>2873</v>
      </c>
      <c r="F12" s="106">
        <f t="shared" si="2"/>
        <v>107.16150690041029</v>
      </c>
      <c r="G12" s="106">
        <f t="shared" si="3"/>
        <v>66.969696969696969</v>
      </c>
    </row>
    <row r="13" spans="2:10" x14ac:dyDescent="0.25">
      <c r="B13" s="18" t="s">
        <v>145</v>
      </c>
      <c r="C13" s="84">
        <f>C14</f>
        <v>7840</v>
      </c>
      <c r="D13" s="84">
        <f t="shared" ref="D13:E13" si="5">D14</f>
        <v>6200</v>
      </c>
      <c r="E13" s="84">
        <f t="shared" si="5"/>
        <v>6516</v>
      </c>
      <c r="F13" s="106">
        <f t="shared" si="2"/>
        <v>83.112244897959187</v>
      </c>
      <c r="G13" s="106">
        <f t="shared" si="3"/>
        <v>105.0967741935484</v>
      </c>
    </row>
    <row r="14" spans="2:10" x14ac:dyDescent="0.25">
      <c r="B14" s="11" t="s">
        <v>146</v>
      </c>
      <c r="C14" s="85">
        <v>7840</v>
      </c>
      <c r="D14" s="85">
        <v>6200</v>
      </c>
      <c r="E14" s="85">
        <v>6516</v>
      </c>
      <c r="F14" s="106">
        <f t="shared" si="2"/>
        <v>83.112244897959187</v>
      </c>
      <c r="G14" s="106">
        <f t="shared" si="3"/>
        <v>105.0967741935484</v>
      </c>
    </row>
    <row r="15" spans="2:10" x14ac:dyDescent="0.25">
      <c r="B15" s="69" t="s">
        <v>147</v>
      </c>
      <c r="C15" s="108">
        <f>C16</f>
        <v>61224</v>
      </c>
      <c r="D15" s="108">
        <f t="shared" ref="D15:E15" si="6">D16</f>
        <v>28960</v>
      </c>
      <c r="E15" s="108">
        <f t="shared" si="6"/>
        <v>44129</v>
      </c>
      <c r="F15" s="106">
        <f t="shared" si="2"/>
        <v>72.077943290212986</v>
      </c>
      <c r="G15" s="106">
        <f t="shared" si="3"/>
        <v>152.37914364640883</v>
      </c>
    </row>
    <row r="16" spans="2:10" x14ac:dyDescent="0.25">
      <c r="B16" s="15" t="s">
        <v>148</v>
      </c>
      <c r="C16" s="109">
        <v>61224</v>
      </c>
      <c r="D16" s="85">
        <v>28960</v>
      </c>
      <c r="E16" s="85">
        <v>44129</v>
      </c>
      <c r="F16" s="106">
        <f t="shared" si="2"/>
        <v>72.077943290212986</v>
      </c>
      <c r="G16" s="106">
        <f t="shared" si="3"/>
        <v>152.37914364640883</v>
      </c>
    </row>
    <row r="17" spans="2:11" x14ac:dyDescent="0.25">
      <c r="B17" s="110" t="s">
        <v>149</v>
      </c>
      <c r="C17" s="108">
        <f>C19+C18</f>
        <v>1130623</v>
      </c>
      <c r="D17" s="108">
        <f t="shared" ref="D17:E17" si="7">D19+D18</f>
        <v>1243674</v>
      </c>
      <c r="E17" s="108">
        <f t="shared" si="7"/>
        <v>1323764</v>
      </c>
      <c r="F17" s="106">
        <f t="shared" si="2"/>
        <v>117.08270572949604</v>
      </c>
      <c r="G17" s="106">
        <f t="shared" si="3"/>
        <v>106.4397904917205</v>
      </c>
    </row>
    <row r="18" spans="2:11" x14ac:dyDescent="0.25">
      <c r="B18" s="11" t="s">
        <v>150</v>
      </c>
      <c r="C18" s="109">
        <v>1108146</v>
      </c>
      <c r="D18" s="85">
        <v>1211820</v>
      </c>
      <c r="E18" s="85">
        <v>1282218</v>
      </c>
      <c r="F18" s="106">
        <f t="shared" si="2"/>
        <v>115.70839943473152</v>
      </c>
      <c r="G18" s="106">
        <f t="shared" si="3"/>
        <v>105.80927860573352</v>
      </c>
    </row>
    <row r="19" spans="2:11" x14ac:dyDescent="0.25">
      <c r="B19" s="111" t="s">
        <v>151</v>
      </c>
      <c r="C19" s="112">
        <v>22477</v>
      </c>
      <c r="D19" s="113">
        <v>31854</v>
      </c>
      <c r="E19" s="113">
        <v>41546</v>
      </c>
      <c r="F19" s="106">
        <f t="shared" si="2"/>
        <v>184.83783423054678</v>
      </c>
      <c r="G19" s="106">
        <f t="shared" si="3"/>
        <v>130.42632008538959</v>
      </c>
    </row>
    <row r="20" spans="2:11" ht="25.5" x14ac:dyDescent="0.25">
      <c r="B20" s="110" t="s">
        <v>152</v>
      </c>
      <c r="C20" s="108">
        <f>C21</f>
        <v>163</v>
      </c>
      <c r="D20" s="108">
        <f t="shared" ref="D20:E20" si="8">D21</f>
        <v>1855</v>
      </c>
      <c r="E20" s="108">
        <f t="shared" si="8"/>
        <v>1874</v>
      </c>
      <c r="F20" s="106">
        <f t="shared" si="2"/>
        <v>1149.6932515337423</v>
      </c>
      <c r="G20" s="106">
        <f t="shared" si="3"/>
        <v>101.02425876010781</v>
      </c>
    </row>
    <row r="21" spans="2:11" ht="25.5" x14ac:dyDescent="0.25">
      <c r="B21" s="70" t="s">
        <v>153</v>
      </c>
      <c r="C21" s="109">
        <v>163</v>
      </c>
      <c r="D21" s="85">
        <v>1855</v>
      </c>
      <c r="E21" s="85">
        <v>1874</v>
      </c>
      <c r="F21" s="106">
        <f t="shared" si="2"/>
        <v>1149.6932515337423</v>
      </c>
      <c r="G21" s="106">
        <f t="shared" si="3"/>
        <v>101.02425876010781</v>
      </c>
    </row>
    <row r="22" spans="2:11" x14ac:dyDescent="0.25">
      <c r="B22" s="104" t="s">
        <v>1</v>
      </c>
      <c r="C22" s="105">
        <f>C23+C26+C28+C30+C32+C35+C38</f>
        <v>1297051</v>
      </c>
      <c r="D22" s="105">
        <v>1393403</v>
      </c>
      <c r="E22" s="114">
        <f>E23+E26+E28+E30+E32</f>
        <v>1463072</v>
      </c>
      <c r="F22" s="106">
        <f t="shared" si="2"/>
        <v>112.79988219430078</v>
      </c>
      <c r="G22" s="106">
        <f t="shared" si="3"/>
        <v>104.99991746824142</v>
      </c>
    </row>
    <row r="23" spans="2:11" x14ac:dyDescent="0.25">
      <c r="B23" s="69" t="s">
        <v>13</v>
      </c>
      <c r="C23" s="106">
        <f>C24+C25</f>
        <v>87582</v>
      </c>
      <c r="D23" s="106">
        <f t="shared" ref="D23:E23" si="9">D24+D25</f>
        <v>108424</v>
      </c>
      <c r="E23" s="106">
        <f t="shared" si="9"/>
        <v>119195</v>
      </c>
      <c r="F23" s="106">
        <f t="shared" si="2"/>
        <v>136.0953163892124</v>
      </c>
      <c r="G23" s="106">
        <f t="shared" si="3"/>
        <v>109.93414742123515</v>
      </c>
    </row>
    <row r="24" spans="2:11" x14ac:dyDescent="0.25">
      <c r="B24" s="11" t="s">
        <v>141</v>
      </c>
      <c r="C24" s="85">
        <v>54468</v>
      </c>
      <c r="D24" s="85">
        <v>45658</v>
      </c>
      <c r="E24" s="85">
        <v>45658</v>
      </c>
      <c r="F24" s="106">
        <f t="shared" si="2"/>
        <v>83.82536535213336</v>
      </c>
      <c r="G24" s="106">
        <f t="shared" si="3"/>
        <v>100</v>
      </c>
    </row>
    <row r="25" spans="2:11" x14ac:dyDescent="0.25">
      <c r="B25" s="15" t="s">
        <v>142</v>
      </c>
      <c r="C25" s="85">
        <v>33114</v>
      </c>
      <c r="D25" s="85">
        <v>62766</v>
      </c>
      <c r="E25" s="85">
        <v>73537</v>
      </c>
      <c r="F25" s="106">
        <f t="shared" si="2"/>
        <v>222.07223530832883</v>
      </c>
      <c r="G25" s="106">
        <f t="shared" si="3"/>
        <v>117.16056463690533</v>
      </c>
    </row>
    <row r="26" spans="2:11" x14ac:dyDescent="0.25">
      <c r="B26" s="18" t="s">
        <v>143</v>
      </c>
      <c r="C26" s="84">
        <f>C27</f>
        <v>2681</v>
      </c>
      <c r="D26" s="84">
        <f t="shared" ref="D26:E26" si="10">D27</f>
        <v>4290</v>
      </c>
      <c r="E26" s="84">
        <f t="shared" si="10"/>
        <v>2439</v>
      </c>
      <c r="F26" s="106">
        <f t="shared" si="2"/>
        <v>90.973517344274526</v>
      </c>
      <c r="G26" s="106">
        <f t="shared" si="3"/>
        <v>56.853146853146853</v>
      </c>
      <c r="K26" s="107"/>
    </row>
    <row r="27" spans="2:11" x14ac:dyDescent="0.25">
      <c r="B27" s="11" t="s">
        <v>144</v>
      </c>
      <c r="C27" s="85">
        <v>2681</v>
      </c>
      <c r="D27" s="85">
        <v>4290</v>
      </c>
      <c r="E27" s="85">
        <v>2439</v>
      </c>
      <c r="F27" s="106">
        <f t="shared" si="2"/>
        <v>90.973517344274526</v>
      </c>
      <c r="G27" s="106">
        <f t="shared" si="3"/>
        <v>56.853146853146853</v>
      </c>
    </row>
    <row r="28" spans="2:11" x14ac:dyDescent="0.25">
      <c r="B28" s="18" t="s">
        <v>145</v>
      </c>
      <c r="C28" s="84">
        <f>C29</f>
        <v>14778</v>
      </c>
      <c r="D28" s="84">
        <f t="shared" ref="D28:E28" si="11">D29</f>
        <v>6200</v>
      </c>
      <c r="E28" s="84">
        <f t="shared" si="11"/>
        <v>1705</v>
      </c>
      <c r="F28" s="106">
        <f t="shared" si="2"/>
        <v>11.537420489917444</v>
      </c>
      <c r="G28" s="106">
        <f t="shared" si="3"/>
        <v>27.500000000000004</v>
      </c>
    </row>
    <row r="29" spans="2:11" x14ac:dyDescent="0.25">
      <c r="B29" s="11" t="s">
        <v>146</v>
      </c>
      <c r="C29" s="85">
        <v>14778</v>
      </c>
      <c r="D29" s="85">
        <v>6200</v>
      </c>
      <c r="E29" s="85">
        <v>1705</v>
      </c>
      <c r="F29" s="106">
        <f t="shared" si="2"/>
        <v>11.537420489917444</v>
      </c>
      <c r="G29" s="106">
        <f t="shared" si="3"/>
        <v>27.500000000000004</v>
      </c>
      <c r="I29" s="107"/>
    </row>
    <row r="30" spans="2:11" x14ac:dyDescent="0.25">
      <c r="B30" s="69" t="s">
        <v>147</v>
      </c>
      <c r="C30" s="108">
        <f>C31</f>
        <v>61223</v>
      </c>
      <c r="D30" s="108">
        <f t="shared" ref="D30:E30" si="12">D31</f>
        <v>28960</v>
      </c>
      <c r="E30" s="108">
        <f t="shared" si="12"/>
        <v>42587</v>
      </c>
      <c r="F30" s="106">
        <f t="shared" si="2"/>
        <v>69.560459304509749</v>
      </c>
      <c r="G30" s="106">
        <f t="shared" si="3"/>
        <v>147.05455801104972</v>
      </c>
    </row>
    <row r="31" spans="2:11" x14ac:dyDescent="0.25">
      <c r="B31" s="15" t="s">
        <v>148</v>
      </c>
      <c r="C31" s="109">
        <v>61223</v>
      </c>
      <c r="D31" s="85">
        <v>28960</v>
      </c>
      <c r="E31" s="85">
        <v>42587</v>
      </c>
      <c r="F31" s="106">
        <f t="shared" si="2"/>
        <v>69.560459304509749</v>
      </c>
      <c r="G31" s="106">
        <f t="shared" si="3"/>
        <v>147.05455801104972</v>
      </c>
    </row>
    <row r="32" spans="2:11" x14ac:dyDescent="0.25">
      <c r="B32" s="110" t="s">
        <v>149</v>
      </c>
      <c r="C32" s="108">
        <f>C34+C33</f>
        <v>1130624</v>
      </c>
      <c r="D32" s="108">
        <f t="shared" ref="D32" si="13">D34+D33</f>
        <v>1243674</v>
      </c>
      <c r="E32" s="108">
        <f>E34+E33</f>
        <v>1297146</v>
      </c>
      <c r="F32" s="106">
        <f t="shared" si="2"/>
        <v>114.72832701234009</v>
      </c>
      <c r="G32" s="106">
        <f t="shared" si="3"/>
        <v>104.29951900578448</v>
      </c>
    </row>
    <row r="33" spans="2:7" x14ac:dyDescent="0.25">
      <c r="B33" s="11" t="s">
        <v>150</v>
      </c>
      <c r="C33" s="109">
        <v>1077181</v>
      </c>
      <c r="D33" s="85">
        <v>1211820</v>
      </c>
      <c r="E33" s="85">
        <v>1259761</v>
      </c>
      <c r="F33" s="106">
        <f t="shared" si="2"/>
        <v>116.94979766631606</v>
      </c>
      <c r="G33" s="106">
        <f t="shared" si="3"/>
        <v>103.95611559472529</v>
      </c>
    </row>
    <row r="34" spans="2:7" x14ac:dyDescent="0.25">
      <c r="B34" s="111" t="s">
        <v>151</v>
      </c>
      <c r="C34" s="112">
        <v>53443</v>
      </c>
      <c r="D34" s="113">
        <v>31854</v>
      </c>
      <c r="E34" s="113">
        <v>37385</v>
      </c>
      <c r="F34" s="106">
        <f t="shared" si="2"/>
        <v>69.953034073685984</v>
      </c>
      <c r="G34" s="106">
        <f t="shared" si="3"/>
        <v>117.36359640861431</v>
      </c>
    </row>
    <row r="35" spans="2:7" ht="25.5" x14ac:dyDescent="0.25">
      <c r="B35" s="110" t="s">
        <v>152</v>
      </c>
      <c r="C35" s="108">
        <f>C36</f>
        <v>163</v>
      </c>
      <c r="D35" s="108">
        <f t="shared" ref="D35:E35" si="14">D36</f>
        <v>1855</v>
      </c>
      <c r="E35" s="108">
        <f t="shared" si="14"/>
        <v>0</v>
      </c>
      <c r="F35" s="106">
        <f t="shared" si="2"/>
        <v>0</v>
      </c>
      <c r="G35" s="106">
        <f t="shared" si="3"/>
        <v>0</v>
      </c>
    </row>
    <row r="36" spans="2:7" ht="25.5" x14ac:dyDescent="0.25">
      <c r="B36" s="70" t="s">
        <v>153</v>
      </c>
      <c r="C36" s="109">
        <v>163</v>
      </c>
      <c r="D36" s="85">
        <v>1855</v>
      </c>
      <c r="E36" s="85">
        <v>0</v>
      </c>
      <c r="F36" s="106">
        <f t="shared" si="2"/>
        <v>0</v>
      </c>
      <c r="G36" s="106">
        <f t="shared" si="3"/>
        <v>0</v>
      </c>
    </row>
    <row r="37" spans="2:7" x14ac:dyDescent="0.25">
      <c r="B37" s="70"/>
      <c r="C37" s="109"/>
      <c r="D37" s="109"/>
      <c r="E37" s="109"/>
      <c r="F37" s="106"/>
      <c r="G37" s="106"/>
    </row>
    <row r="38" spans="2:7" x14ac:dyDescent="0.25">
      <c r="B38" s="71" t="s">
        <v>154</v>
      </c>
      <c r="C38" s="108">
        <v>0</v>
      </c>
      <c r="D38" s="108">
        <v>750</v>
      </c>
      <c r="E38" s="108">
        <v>33800</v>
      </c>
      <c r="F38" s="106">
        <v>0</v>
      </c>
      <c r="G38" s="106">
        <f t="shared" si="3"/>
        <v>4506.666666666667</v>
      </c>
    </row>
  </sheetData>
  <mergeCells count="1">
    <mergeCell ref="B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workbookViewId="0">
      <selection activeCell="B1" sqref="B1"/>
    </sheetView>
  </sheetViews>
  <sheetFormatPr defaultRowHeight="15" x14ac:dyDescent="0.25"/>
  <cols>
    <col min="1" max="1" width="9.140625" style="98"/>
    <col min="2" max="2" width="37.7109375" style="98" customWidth="1"/>
    <col min="3" max="5" width="25.28515625" style="98" customWidth="1"/>
    <col min="6" max="7" width="15.7109375" style="98" customWidth="1"/>
    <col min="8" max="16384" width="9.140625" style="98"/>
  </cols>
  <sheetData>
    <row r="1" spans="2:7" ht="18" x14ac:dyDescent="0.25">
      <c r="B1" s="115" t="s">
        <v>100</v>
      </c>
      <c r="C1" s="96"/>
      <c r="D1" s="96"/>
      <c r="E1" s="97"/>
      <c r="F1" s="97"/>
      <c r="G1" s="97"/>
    </row>
    <row r="2" spans="2:7" ht="15.75" customHeight="1" x14ac:dyDescent="0.25">
      <c r="B2" s="197" t="s">
        <v>34</v>
      </c>
      <c r="C2" s="197"/>
      <c r="D2" s="197"/>
      <c r="E2" s="197"/>
      <c r="F2" s="197"/>
      <c r="G2" s="197"/>
    </row>
    <row r="3" spans="2:7" ht="18" x14ac:dyDescent="0.25">
      <c r="B3" s="96"/>
      <c r="C3" s="96"/>
      <c r="D3" s="96"/>
      <c r="E3" s="97"/>
      <c r="F3" s="97"/>
      <c r="G3" s="97"/>
    </row>
    <row r="4" spans="2:7" ht="25.5" x14ac:dyDescent="0.25">
      <c r="B4" s="138" t="s">
        <v>7</v>
      </c>
      <c r="C4" s="138" t="s">
        <v>158</v>
      </c>
      <c r="D4" s="138" t="s">
        <v>99</v>
      </c>
      <c r="E4" s="138" t="s">
        <v>93</v>
      </c>
      <c r="F4" s="138" t="s">
        <v>16</v>
      </c>
      <c r="G4" s="138" t="s">
        <v>41</v>
      </c>
    </row>
    <row r="5" spans="2:7" x14ac:dyDescent="0.25">
      <c r="B5" s="139">
        <v>1</v>
      </c>
      <c r="C5" s="139">
        <v>2</v>
      </c>
      <c r="D5" s="139">
        <v>3</v>
      </c>
      <c r="E5" s="139">
        <v>4</v>
      </c>
      <c r="F5" s="139" t="s">
        <v>162</v>
      </c>
      <c r="G5" s="139" t="s">
        <v>92</v>
      </c>
    </row>
    <row r="6" spans="2:7" ht="15.75" customHeight="1" x14ac:dyDescent="0.25">
      <c r="B6" s="9" t="s">
        <v>39</v>
      </c>
      <c r="C6" s="84">
        <f>C7</f>
        <v>1297051</v>
      </c>
      <c r="D6" s="84">
        <f>D7</f>
        <v>1393403</v>
      </c>
      <c r="E6" s="84">
        <f>E7</f>
        <v>1463072</v>
      </c>
      <c r="F6" s="140">
        <f>E6/C6*100</f>
        <v>112.79988219430078</v>
      </c>
      <c r="G6" s="140">
        <f>E6/D6*100</f>
        <v>104.99991746824142</v>
      </c>
    </row>
    <row r="7" spans="2:7" ht="15.75" customHeight="1" x14ac:dyDescent="0.25">
      <c r="B7" s="9" t="s">
        <v>159</v>
      </c>
      <c r="C7" s="85">
        <v>1297051</v>
      </c>
      <c r="D7" s="85">
        <v>1393403</v>
      </c>
      <c r="E7" s="85">
        <v>1463072</v>
      </c>
      <c r="F7" s="140">
        <f t="shared" ref="F7:F9" si="0">E7/C7*100</f>
        <v>112.79988219430078</v>
      </c>
      <c r="G7" s="140">
        <f t="shared" ref="G7:G9" si="1">E7/D7*100</f>
        <v>104.99991746824142</v>
      </c>
    </row>
    <row r="8" spans="2:7" x14ac:dyDescent="0.25">
      <c r="B8" s="73" t="s">
        <v>160</v>
      </c>
      <c r="C8" s="85">
        <f>C7-C9</f>
        <v>1235243</v>
      </c>
      <c r="D8" s="85">
        <f>D7-D9</f>
        <v>1314403</v>
      </c>
      <c r="E8" s="141">
        <f>E7-E9</f>
        <v>1378267</v>
      </c>
      <c r="F8" s="140">
        <f t="shared" si="0"/>
        <v>111.57861246734448</v>
      </c>
      <c r="G8" s="140">
        <f t="shared" si="1"/>
        <v>104.85878379766326</v>
      </c>
    </row>
    <row r="9" spans="2:7" x14ac:dyDescent="0.25">
      <c r="B9" s="73" t="s">
        <v>161</v>
      </c>
      <c r="C9" s="85">
        <v>61808</v>
      </c>
      <c r="D9" s="85">
        <v>79000</v>
      </c>
      <c r="E9" s="141">
        <v>84805</v>
      </c>
      <c r="F9" s="140">
        <f t="shared" si="0"/>
        <v>137.2071576494952</v>
      </c>
      <c r="G9" s="140">
        <f t="shared" si="1"/>
        <v>107.34810126582279</v>
      </c>
    </row>
    <row r="10" spans="2:7" x14ac:dyDescent="0.25">
      <c r="G10" s="142"/>
    </row>
    <row r="11" spans="2:7" x14ac:dyDescent="0.25">
      <c r="B11" s="99"/>
      <c r="C11" s="99"/>
      <c r="D11" s="99"/>
      <c r="E11" s="99"/>
      <c r="F11" s="99"/>
      <c r="G11" s="99"/>
    </row>
    <row r="12" spans="2:7" x14ac:dyDescent="0.25">
      <c r="B12" s="99"/>
      <c r="C12" s="99"/>
      <c r="D12" s="99"/>
      <c r="E12" s="99"/>
      <c r="F12" s="99"/>
      <c r="G12" s="99"/>
    </row>
    <row r="13" spans="2:7" x14ac:dyDescent="0.25">
      <c r="B13" s="99"/>
      <c r="C13" s="99"/>
      <c r="D13" s="99"/>
      <c r="E13" s="99"/>
      <c r="F13" s="99"/>
      <c r="G13" s="99"/>
    </row>
  </sheetData>
  <mergeCells count="1">
    <mergeCell ref="B2:G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workbookViewId="0">
      <selection activeCell="B1" sqref="B1:G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9" width="25.28515625" customWidth="1"/>
    <col min="10" max="11" width="15.7109375" customWidth="1"/>
  </cols>
  <sheetData>
    <row r="1" spans="2:11" ht="18" x14ac:dyDescent="0.25">
      <c r="B1" s="170" t="s">
        <v>100</v>
      </c>
      <c r="C1" s="201"/>
      <c r="D1" s="201"/>
      <c r="E1" s="201"/>
      <c r="F1" s="201"/>
      <c r="G1" s="201"/>
      <c r="H1" s="3"/>
      <c r="I1" s="3"/>
      <c r="J1" s="3"/>
      <c r="K1" s="3"/>
    </row>
    <row r="2" spans="2:11" ht="15.75" customHeight="1" x14ac:dyDescent="0.25">
      <c r="B2" s="182" t="s">
        <v>8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x14ac:dyDescent="0.25">
      <c r="B3" s="3"/>
      <c r="C3" s="3"/>
      <c r="D3" s="3"/>
      <c r="E3" s="3"/>
      <c r="F3" s="3"/>
      <c r="G3" s="3"/>
      <c r="H3" s="3"/>
      <c r="I3" s="4"/>
      <c r="J3" s="4"/>
      <c r="K3" s="4"/>
    </row>
    <row r="4" spans="2:11" ht="18" customHeight="1" x14ac:dyDescent="0.25">
      <c r="B4" s="182" t="s">
        <v>45</v>
      </c>
      <c r="C4" s="182"/>
      <c r="D4" s="182"/>
      <c r="E4" s="182"/>
      <c r="F4" s="182"/>
      <c r="G4" s="182"/>
      <c r="H4" s="182"/>
      <c r="I4" s="182"/>
      <c r="J4" s="182"/>
      <c r="K4" s="182"/>
    </row>
    <row r="5" spans="2:11" ht="15.75" customHeight="1" x14ac:dyDescent="0.25">
      <c r="B5" s="182" t="s">
        <v>35</v>
      </c>
      <c r="C5" s="182"/>
      <c r="D5" s="182"/>
      <c r="E5" s="182"/>
      <c r="F5" s="182"/>
      <c r="G5" s="182"/>
      <c r="H5" s="182"/>
      <c r="I5" s="182"/>
      <c r="J5" s="182"/>
      <c r="K5" s="182"/>
    </row>
    <row r="6" spans="2:11" ht="18" x14ac:dyDescent="0.25">
      <c r="B6" s="3"/>
      <c r="C6" s="3"/>
      <c r="D6" s="3"/>
      <c r="E6" s="3"/>
      <c r="F6" s="3"/>
      <c r="G6" s="3"/>
      <c r="H6" s="3"/>
      <c r="I6" s="4"/>
      <c r="J6" s="4"/>
      <c r="K6" s="4"/>
    </row>
    <row r="7" spans="2:11" ht="25.5" customHeight="1" x14ac:dyDescent="0.25">
      <c r="B7" s="202" t="s">
        <v>7</v>
      </c>
      <c r="C7" s="203"/>
      <c r="D7" s="203"/>
      <c r="E7" s="203"/>
      <c r="F7" s="204"/>
      <c r="G7" s="46" t="s">
        <v>101</v>
      </c>
      <c r="H7" s="46" t="s">
        <v>43</v>
      </c>
      <c r="I7" s="46" t="s">
        <v>93</v>
      </c>
      <c r="J7" s="46" t="s">
        <v>16</v>
      </c>
      <c r="K7" s="46" t="s">
        <v>41</v>
      </c>
    </row>
    <row r="8" spans="2:11" x14ac:dyDescent="0.25">
      <c r="B8" s="202">
        <v>1</v>
      </c>
      <c r="C8" s="203"/>
      <c r="D8" s="203"/>
      <c r="E8" s="203"/>
      <c r="F8" s="204"/>
      <c r="G8" s="47">
        <v>2</v>
      </c>
      <c r="H8" s="47">
        <v>3</v>
      </c>
      <c r="I8" s="47">
        <v>4</v>
      </c>
      <c r="J8" s="47" t="s">
        <v>96</v>
      </c>
      <c r="K8" s="47" t="s">
        <v>97</v>
      </c>
    </row>
    <row r="9" spans="2:11" ht="25.5" x14ac:dyDescent="0.25">
      <c r="B9" s="9">
        <v>7</v>
      </c>
      <c r="C9" s="9"/>
      <c r="D9" s="9"/>
      <c r="E9" s="9"/>
      <c r="F9" s="9" t="s">
        <v>54</v>
      </c>
      <c r="G9" s="8"/>
      <c r="H9" s="8"/>
      <c r="I9" s="34"/>
      <c r="J9" s="52"/>
      <c r="K9" s="52"/>
    </row>
    <row r="10" spans="2:11" x14ac:dyDescent="0.25">
      <c r="B10" s="9"/>
      <c r="C10" s="13">
        <v>72</v>
      </c>
      <c r="D10" s="13"/>
      <c r="E10" s="13"/>
      <c r="F10" s="13" t="s">
        <v>55</v>
      </c>
      <c r="G10" s="8"/>
      <c r="H10" s="8"/>
      <c r="I10" s="34"/>
      <c r="J10" s="62" t="e">
        <f>I10/G10*100</f>
        <v>#DIV/0!</v>
      </c>
      <c r="K10" s="62" t="e">
        <f>I10/#REF!*100</f>
        <v>#REF!</v>
      </c>
    </row>
    <row r="11" spans="2:11" ht="25.5" x14ac:dyDescent="0.25">
      <c r="B11" s="18">
        <v>6</v>
      </c>
      <c r="C11" s="10"/>
      <c r="D11" s="10"/>
      <c r="E11" s="10"/>
      <c r="F11" s="56" t="s">
        <v>56</v>
      </c>
      <c r="G11" s="8"/>
      <c r="H11" s="8"/>
      <c r="I11" s="34"/>
      <c r="J11" s="62"/>
      <c r="K11" s="62"/>
    </row>
    <row r="12" spans="2:11" ht="25.5" x14ac:dyDescent="0.25">
      <c r="B12" s="10"/>
      <c r="C12" s="10">
        <v>63612</v>
      </c>
      <c r="D12" s="10"/>
      <c r="E12" s="11"/>
      <c r="F12" s="15" t="s">
        <v>57</v>
      </c>
      <c r="G12" s="8"/>
      <c r="H12" s="8"/>
      <c r="I12" s="34"/>
      <c r="J12" s="62" t="e">
        <f>I12/G12*100</f>
        <v>#DIV/0!</v>
      </c>
      <c r="K12" s="62" t="e">
        <f>I12/#REF!*100</f>
        <v>#REF!</v>
      </c>
    </row>
    <row r="13" spans="2:11" ht="25.5" x14ac:dyDescent="0.25">
      <c r="B13" s="10"/>
      <c r="C13" s="10">
        <v>63622</v>
      </c>
      <c r="D13" s="10"/>
      <c r="E13" s="11"/>
      <c r="F13" s="15" t="s">
        <v>58</v>
      </c>
      <c r="G13" s="8"/>
      <c r="H13" s="8"/>
      <c r="I13" s="34"/>
      <c r="J13" s="62"/>
      <c r="K13" s="62"/>
    </row>
    <row r="14" spans="2:11" s="58" customFormat="1" ht="25.5" x14ac:dyDescent="0.25">
      <c r="B14" s="14"/>
      <c r="C14" s="14">
        <v>63613</v>
      </c>
      <c r="D14" s="14"/>
      <c r="E14" s="14"/>
      <c r="F14" s="17" t="s">
        <v>59</v>
      </c>
      <c r="G14" s="8"/>
      <c r="H14" s="8"/>
      <c r="I14" s="53"/>
      <c r="J14" s="62" t="e">
        <f>I14/G14*100</f>
        <v>#DIV/0!</v>
      </c>
      <c r="K14" s="62" t="e">
        <f>I14/#REF!*100</f>
        <v>#REF!</v>
      </c>
    </row>
    <row r="15" spans="2:11" ht="25.5" x14ac:dyDescent="0.25">
      <c r="B15" s="13"/>
      <c r="C15" s="13">
        <v>64224</v>
      </c>
      <c r="D15" s="13"/>
      <c r="E15" s="13"/>
      <c r="F15" s="17" t="s">
        <v>62</v>
      </c>
      <c r="G15" s="8"/>
      <c r="H15" s="8"/>
      <c r="I15" s="34"/>
      <c r="J15" s="62" t="e">
        <f>I15/G15*100</f>
        <v>#DIV/0!</v>
      </c>
      <c r="K15" s="62" t="e">
        <f>I15/#REF!*100</f>
        <v>#REF!</v>
      </c>
    </row>
    <row r="16" spans="2:11" ht="38.25" x14ac:dyDescent="0.25">
      <c r="B16" s="13"/>
      <c r="C16" s="13">
        <v>65264</v>
      </c>
      <c r="D16" s="13"/>
      <c r="E16" s="27"/>
      <c r="F16" s="27" t="s">
        <v>60</v>
      </c>
      <c r="G16" s="8"/>
      <c r="H16" s="8"/>
      <c r="I16" s="34"/>
      <c r="J16" s="62" t="e">
        <f>I16/G16*100</f>
        <v>#DIV/0!</v>
      </c>
      <c r="K16" s="62" t="e">
        <f>I16/#REF!*100</f>
        <v>#REF!</v>
      </c>
    </row>
    <row r="17" spans="2:11" ht="25.5" x14ac:dyDescent="0.25">
      <c r="B17" s="13"/>
      <c r="C17" s="13">
        <v>65269</v>
      </c>
      <c r="D17" s="13"/>
      <c r="E17" s="27"/>
      <c r="F17" s="27" t="s">
        <v>61</v>
      </c>
      <c r="G17" s="8"/>
      <c r="H17" s="8"/>
      <c r="I17" s="34"/>
      <c r="J17" s="62" t="e">
        <f>I17/G17*100</f>
        <v>#DIV/0!</v>
      </c>
      <c r="K17" s="62" t="e">
        <f>I17/#REF!*100</f>
        <v>#REF!</v>
      </c>
    </row>
    <row r="18" spans="2:11" ht="51" x14ac:dyDescent="0.25">
      <c r="B18" s="13"/>
      <c r="C18" s="14">
        <v>66151</v>
      </c>
      <c r="D18" s="14"/>
      <c r="E18" s="14"/>
      <c r="F18" s="17" t="s">
        <v>63</v>
      </c>
      <c r="G18" s="8"/>
      <c r="H18" s="8"/>
      <c r="I18" s="34"/>
      <c r="J18" s="62" t="e">
        <f>I18/G18*100</f>
        <v>#DIV/0!</v>
      </c>
      <c r="K18" s="62" t="e">
        <f>I18/#REF!*100</f>
        <v>#REF!</v>
      </c>
    </row>
    <row r="19" spans="2:11" s="57" customFormat="1" x14ac:dyDescent="0.25">
      <c r="B19" s="9">
        <v>6</v>
      </c>
      <c r="C19" s="9"/>
      <c r="D19" s="9"/>
      <c r="E19" s="56"/>
      <c r="F19" s="56" t="s">
        <v>64</v>
      </c>
      <c r="G19" s="54"/>
      <c r="H19" s="54"/>
      <c r="I19" s="55"/>
      <c r="J19" s="62"/>
      <c r="K19" s="62"/>
    </row>
    <row r="20" spans="2:11" x14ac:dyDescent="0.25">
      <c r="B20" s="13"/>
      <c r="C20" s="13">
        <v>66314</v>
      </c>
      <c r="D20" s="13"/>
      <c r="E20" s="27"/>
      <c r="F20" s="27" t="s">
        <v>65</v>
      </c>
      <c r="G20" s="8"/>
      <c r="H20" s="8"/>
      <c r="I20" s="34"/>
      <c r="J20" s="62" t="e">
        <f>I20/G20*100</f>
        <v>#DIV/0!</v>
      </c>
      <c r="K20" s="62" t="e">
        <f>I20/#REF!*100</f>
        <v>#REF!</v>
      </c>
    </row>
    <row r="21" spans="2:11" s="57" customFormat="1" x14ac:dyDescent="0.25">
      <c r="B21" s="9">
        <v>6</v>
      </c>
      <c r="C21" s="9"/>
      <c r="D21" s="9"/>
      <c r="E21" s="56"/>
      <c r="F21" s="56" t="s">
        <v>66</v>
      </c>
      <c r="G21" s="54"/>
      <c r="H21" s="54"/>
      <c r="I21" s="55"/>
      <c r="J21" s="62"/>
      <c r="K21" s="62"/>
    </row>
    <row r="22" spans="2:11" x14ac:dyDescent="0.25">
      <c r="B22" s="13"/>
      <c r="C22" s="13">
        <v>67111</v>
      </c>
      <c r="D22" s="13"/>
      <c r="E22" s="27"/>
      <c r="F22" s="27" t="s">
        <v>74</v>
      </c>
      <c r="G22" s="8"/>
      <c r="H22" s="8"/>
      <c r="I22" s="34"/>
      <c r="J22" s="62" t="e">
        <f>I22/G22*100</f>
        <v>#DIV/0!</v>
      </c>
      <c r="K22" s="62" t="e">
        <f>I22/#REF!*100</f>
        <v>#REF!</v>
      </c>
    </row>
    <row r="23" spans="2:11" x14ac:dyDescent="0.25">
      <c r="B23" s="13"/>
      <c r="C23" s="13"/>
      <c r="D23" s="13"/>
      <c r="E23" s="27"/>
      <c r="F23" s="27"/>
      <c r="G23" s="8"/>
      <c r="H23" s="8"/>
      <c r="I23" s="34"/>
      <c r="J23" s="62"/>
      <c r="K23" s="62"/>
    </row>
    <row r="24" spans="2:11" s="57" customFormat="1" x14ac:dyDescent="0.25">
      <c r="B24" s="12"/>
      <c r="C24" s="12"/>
      <c r="D24" s="12"/>
      <c r="E24" s="12"/>
      <c r="F24" s="16" t="s">
        <v>77</v>
      </c>
      <c r="G24" s="54">
        <f>SUM(G10:G23)</f>
        <v>0</v>
      </c>
      <c r="H24" s="54">
        <f t="shared" ref="H24" si="0">SUM(H10:H23)</f>
        <v>0</v>
      </c>
      <c r="I24" s="55">
        <f>SUM(I10:I22)</f>
        <v>0</v>
      </c>
      <c r="J24" s="63"/>
      <c r="K24" s="63"/>
    </row>
    <row r="26" spans="2:1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</row>
  </sheetData>
  <mergeCells count="6">
    <mergeCell ref="B1:G1"/>
    <mergeCell ref="B7:F7"/>
    <mergeCell ref="B8:F8"/>
    <mergeCell ref="B2:K2"/>
    <mergeCell ref="B4:K4"/>
    <mergeCell ref="B5:K5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zoomScaleNormal="100" workbookViewId="0">
      <selection activeCell="B1" sqref="B1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74" t="s">
        <v>100</v>
      </c>
      <c r="C1" s="3"/>
      <c r="D1" s="3"/>
      <c r="E1" s="4"/>
      <c r="F1" s="4"/>
      <c r="G1" s="4"/>
    </row>
    <row r="2" spans="2:7" ht="18" x14ac:dyDescent="0.25">
      <c r="B2" s="75"/>
      <c r="C2" s="75"/>
      <c r="D2" s="75"/>
      <c r="E2" s="4"/>
      <c r="F2" s="4"/>
      <c r="G2" s="4"/>
    </row>
    <row r="3" spans="2:7" ht="15.75" customHeight="1" x14ac:dyDescent="0.25">
      <c r="B3" s="182" t="s">
        <v>36</v>
      </c>
      <c r="C3" s="182"/>
      <c r="D3" s="182"/>
      <c r="E3" s="182"/>
      <c r="F3" s="182"/>
      <c r="G3" s="182"/>
    </row>
    <row r="4" spans="2:7" ht="18" x14ac:dyDescent="0.25">
      <c r="B4" s="3"/>
      <c r="C4" s="3"/>
      <c r="D4" s="3"/>
      <c r="E4" s="4"/>
      <c r="F4" s="4"/>
      <c r="G4" s="4"/>
    </row>
    <row r="5" spans="2:7" ht="25.5" x14ac:dyDescent="0.25">
      <c r="B5" s="42" t="s">
        <v>7</v>
      </c>
      <c r="C5" s="42" t="s">
        <v>102</v>
      </c>
      <c r="D5" s="42" t="s">
        <v>43</v>
      </c>
      <c r="E5" s="42" t="s">
        <v>103</v>
      </c>
      <c r="F5" s="42" t="s">
        <v>16</v>
      </c>
      <c r="G5" s="42" t="s">
        <v>41</v>
      </c>
    </row>
    <row r="6" spans="2:7" x14ac:dyDescent="0.25">
      <c r="B6" s="42">
        <v>1</v>
      </c>
      <c r="C6" s="42">
        <v>2</v>
      </c>
      <c r="D6" s="42">
        <v>3</v>
      </c>
      <c r="E6" s="42">
        <v>4</v>
      </c>
      <c r="F6" s="42" t="s">
        <v>96</v>
      </c>
      <c r="G6" s="42" t="s">
        <v>97</v>
      </c>
    </row>
    <row r="7" spans="2:7" x14ac:dyDescent="0.25">
      <c r="B7" s="9" t="s">
        <v>37</v>
      </c>
      <c r="C7" s="54">
        <f>SUM(C9:C18)</f>
        <v>0</v>
      </c>
      <c r="D7" s="54">
        <f>SUM(D9:D18)</f>
        <v>0</v>
      </c>
      <c r="E7" s="55">
        <f>SUM(E9:E18)</f>
        <v>0</v>
      </c>
      <c r="F7" s="62" t="e">
        <f>E7/C7*100</f>
        <v>#DIV/0!</v>
      </c>
      <c r="G7" s="62" t="e">
        <f>E7/#REF!*100</f>
        <v>#REF!</v>
      </c>
    </row>
    <row r="8" spans="2:7" x14ac:dyDescent="0.25">
      <c r="B8" s="9" t="s">
        <v>13</v>
      </c>
      <c r="C8" s="8"/>
      <c r="D8" s="8"/>
      <c r="E8" s="34"/>
      <c r="F8" s="62"/>
      <c r="G8" s="62"/>
    </row>
    <row r="9" spans="2:7" x14ac:dyDescent="0.25">
      <c r="B9" s="24" t="s">
        <v>74</v>
      </c>
      <c r="C9" s="8"/>
      <c r="D9" s="8"/>
      <c r="E9" s="34"/>
      <c r="F9" s="62" t="e">
        <f>E9/#REF!*100</f>
        <v>#REF!</v>
      </c>
      <c r="G9" s="62" t="e">
        <f>E9/#REF!*100</f>
        <v>#REF!</v>
      </c>
    </row>
    <row r="10" spans="2:7" x14ac:dyDescent="0.25">
      <c r="B10" s="25" t="s">
        <v>67</v>
      </c>
      <c r="C10" s="8"/>
      <c r="D10" s="8"/>
      <c r="E10" s="34"/>
      <c r="F10" s="62" t="e">
        <f>E10/#REF!*100</f>
        <v>#REF!</v>
      </c>
      <c r="G10" s="62" t="e">
        <f>E10/#REF!*100</f>
        <v>#REF!</v>
      </c>
    </row>
    <row r="11" spans="2:7" x14ac:dyDescent="0.25">
      <c r="B11" s="25" t="s">
        <v>68</v>
      </c>
      <c r="C11" s="8"/>
      <c r="D11" s="8"/>
      <c r="E11" s="34"/>
      <c r="F11" s="62" t="e">
        <f>E11/#REF!*100</f>
        <v>#REF!</v>
      </c>
      <c r="G11" s="62" t="e">
        <f>E11/#REF!*100</f>
        <v>#REF!</v>
      </c>
    </row>
    <row r="12" spans="2:7" x14ac:dyDescent="0.25">
      <c r="B12" s="9" t="s">
        <v>69</v>
      </c>
      <c r="C12" s="8"/>
      <c r="D12" s="8"/>
      <c r="E12" s="34"/>
      <c r="F12" s="62"/>
      <c r="G12" s="62"/>
    </row>
    <row r="13" spans="2:7" ht="25.5" x14ac:dyDescent="0.25">
      <c r="B13" s="26" t="s">
        <v>73</v>
      </c>
      <c r="C13" s="8"/>
      <c r="D13" s="8"/>
      <c r="E13" s="34"/>
      <c r="F13" s="62" t="e">
        <f>E13/#REF!*100</f>
        <v>#REF!</v>
      </c>
      <c r="G13" s="62" t="e">
        <f>E13/#REF!*100</f>
        <v>#REF!</v>
      </c>
    </row>
    <row r="14" spans="2:7" ht="25.5" x14ac:dyDescent="0.25">
      <c r="B14" s="26" t="s">
        <v>70</v>
      </c>
      <c r="C14" s="8"/>
      <c r="D14" s="8"/>
      <c r="E14" s="34"/>
      <c r="F14" s="62" t="e">
        <f>E14/#REF!*100</f>
        <v>#REF!</v>
      </c>
      <c r="G14" s="62" t="e">
        <f>E14/#REF!*100</f>
        <v>#REF!</v>
      </c>
    </row>
    <row r="15" spans="2:7" x14ac:dyDescent="0.25">
      <c r="B15" s="9" t="s">
        <v>71</v>
      </c>
      <c r="C15" s="8"/>
      <c r="D15" s="8"/>
      <c r="E15" s="34"/>
      <c r="F15" s="62"/>
      <c r="G15" s="62"/>
    </row>
    <row r="16" spans="2:7" x14ac:dyDescent="0.25">
      <c r="B16" s="26" t="s">
        <v>72</v>
      </c>
      <c r="C16" s="8"/>
      <c r="D16" s="8"/>
      <c r="E16" s="34"/>
      <c r="F16" s="62" t="e">
        <f>E16/#REF!*100</f>
        <v>#REF!</v>
      </c>
      <c r="G16" s="62" t="e">
        <f>E16/#REF!*100</f>
        <v>#REF!</v>
      </c>
    </row>
    <row r="17" spans="2:7" x14ac:dyDescent="0.25">
      <c r="B17" s="60" t="s">
        <v>75</v>
      </c>
      <c r="C17" s="8"/>
      <c r="D17" s="8"/>
      <c r="E17" s="34"/>
      <c r="F17" s="62"/>
      <c r="G17" s="62"/>
    </row>
    <row r="18" spans="2:7" x14ac:dyDescent="0.25">
      <c r="B18" s="26" t="s">
        <v>76</v>
      </c>
      <c r="C18" s="8"/>
      <c r="D18" s="8"/>
      <c r="E18" s="34"/>
      <c r="F18" s="62" t="e">
        <f>E18/#REF!*100</f>
        <v>#REF!</v>
      </c>
      <c r="G18" s="62" t="e">
        <f>E18/#REF!*100</f>
        <v>#REF!</v>
      </c>
    </row>
    <row r="19" spans="2:7" ht="15.75" customHeight="1" x14ac:dyDescent="0.25">
      <c r="B19" s="9" t="s">
        <v>38</v>
      </c>
      <c r="C19" s="54">
        <f>SUM(C21:C30)</f>
        <v>0</v>
      </c>
      <c r="D19" s="54">
        <f>SUM(D21:D30)</f>
        <v>0</v>
      </c>
      <c r="E19" s="54">
        <f t="shared" ref="E19" si="0">SUM(E21:E30)</f>
        <v>0</v>
      </c>
      <c r="F19" s="62" t="e">
        <f>E19/#REF!*100</f>
        <v>#REF!</v>
      </c>
      <c r="G19" s="62" t="e">
        <f>E19/#REF!*100</f>
        <v>#REF!</v>
      </c>
    </row>
    <row r="20" spans="2:7" ht="15.75" customHeight="1" x14ac:dyDescent="0.25">
      <c r="B20" s="9" t="s">
        <v>13</v>
      </c>
      <c r="C20" s="8"/>
      <c r="D20" s="8"/>
      <c r="E20" s="34"/>
      <c r="F20" s="62"/>
      <c r="G20" s="62"/>
    </row>
    <row r="21" spans="2:7" x14ac:dyDescent="0.25">
      <c r="B21" s="24" t="s">
        <v>74</v>
      </c>
      <c r="C21" s="8"/>
      <c r="D21" s="8"/>
      <c r="E21" s="34"/>
      <c r="F21" s="62" t="e">
        <f>E21/#REF!*100</f>
        <v>#REF!</v>
      </c>
      <c r="G21" s="62" t="e">
        <f>E21/#REF!*100</f>
        <v>#REF!</v>
      </c>
    </row>
    <row r="22" spans="2:7" x14ac:dyDescent="0.25">
      <c r="B22" s="25" t="s">
        <v>67</v>
      </c>
      <c r="C22" s="8"/>
      <c r="D22" s="8"/>
      <c r="E22" s="34"/>
      <c r="F22" s="62" t="e">
        <f>E22/#REF!*100</f>
        <v>#REF!</v>
      </c>
      <c r="G22" s="62" t="e">
        <f>E22/#REF!*100</f>
        <v>#REF!</v>
      </c>
    </row>
    <row r="23" spans="2:7" x14ac:dyDescent="0.25">
      <c r="B23" s="25" t="s">
        <v>68</v>
      </c>
      <c r="C23" s="8"/>
      <c r="D23" s="8"/>
      <c r="E23" s="34"/>
      <c r="F23" s="62" t="e">
        <f>E23/#REF!*100</f>
        <v>#REF!</v>
      </c>
      <c r="G23" s="62" t="e">
        <f>E23/#REF!*100</f>
        <v>#REF!</v>
      </c>
    </row>
    <row r="24" spans="2:7" x14ac:dyDescent="0.25">
      <c r="B24" s="9" t="s">
        <v>69</v>
      </c>
      <c r="C24" s="8"/>
      <c r="D24" s="8"/>
      <c r="E24" s="34"/>
      <c r="F24" s="62"/>
      <c r="G24" s="62"/>
    </row>
    <row r="25" spans="2:7" ht="25.5" x14ac:dyDescent="0.25">
      <c r="B25" s="26" t="s">
        <v>73</v>
      </c>
      <c r="C25" s="8"/>
      <c r="D25" s="8"/>
      <c r="E25" s="34"/>
      <c r="F25" s="62" t="e">
        <f>E25/#REF!*100</f>
        <v>#REF!</v>
      </c>
      <c r="G25" s="62" t="e">
        <f>E25/#REF!*100</f>
        <v>#REF!</v>
      </c>
    </row>
    <row r="26" spans="2:7" ht="25.5" x14ac:dyDescent="0.25">
      <c r="B26" s="26" t="s">
        <v>70</v>
      </c>
      <c r="C26" s="8"/>
      <c r="D26" s="8"/>
      <c r="E26" s="34"/>
      <c r="F26" s="62" t="e">
        <f>E26/#REF!*100</f>
        <v>#REF!</v>
      </c>
      <c r="G26" s="62" t="e">
        <f>E26/#REF!*100</f>
        <v>#REF!</v>
      </c>
    </row>
    <row r="27" spans="2:7" x14ac:dyDescent="0.25">
      <c r="B27" s="59" t="s">
        <v>71</v>
      </c>
      <c r="C27" s="8"/>
      <c r="D27" s="8"/>
      <c r="E27" s="34"/>
      <c r="F27" s="62"/>
      <c r="G27" s="62"/>
    </row>
    <row r="28" spans="2:7" x14ac:dyDescent="0.25">
      <c r="B28" s="13" t="s">
        <v>72</v>
      </c>
      <c r="C28" s="8"/>
      <c r="D28" s="8"/>
      <c r="E28" s="34"/>
      <c r="F28" s="62" t="e">
        <f>E28/#REF!*100</f>
        <v>#REF!</v>
      </c>
      <c r="G28" s="62" t="e">
        <f>E28/#REF!*100</f>
        <v>#REF!</v>
      </c>
    </row>
    <row r="29" spans="2:7" x14ac:dyDescent="0.25">
      <c r="B29" s="55" t="s">
        <v>75</v>
      </c>
      <c r="C29" s="34"/>
      <c r="D29" s="34"/>
      <c r="E29" s="34"/>
      <c r="F29" s="62"/>
      <c r="G29" s="62" t="e">
        <f>E29/#REF!*100</f>
        <v>#REF!</v>
      </c>
    </row>
    <row r="30" spans="2:7" s="58" customFormat="1" x14ac:dyDescent="0.25">
      <c r="B30" s="61" t="s">
        <v>76</v>
      </c>
      <c r="C30" s="61"/>
      <c r="D30" s="61"/>
      <c r="E30" s="61"/>
      <c r="F30" s="62" t="e">
        <f>E30/#REF!*100</f>
        <v>#REF!</v>
      </c>
      <c r="G30" s="62" t="e">
        <f>E30/#REF!*100</f>
        <v>#REF!</v>
      </c>
    </row>
  </sheetData>
  <mergeCells count="1">
    <mergeCell ref="B3:G3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workbookViewId="0">
      <selection activeCell="C5" sqref="C5"/>
    </sheetView>
  </sheetViews>
  <sheetFormatPr defaultRowHeight="15" x14ac:dyDescent="0.25"/>
  <cols>
    <col min="1" max="1" width="9.140625" style="58"/>
    <col min="2" max="2" width="11.85546875" style="58" bestFit="1" customWidth="1"/>
    <col min="3" max="3" width="8.42578125" style="58" bestFit="1" customWidth="1"/>
    <col min="4" max="4" width="25.42578125" style="58" customWidth="1"/>
    <col min="5" max="5" width="39" style="58" customWidth="1"/>
    <col min="6" max="6" width="24.28515625" style="58" customWidth="1"/>
    <col min="7" max="8" width="15.7109375" style="58" customWidth="1"/>
    <col min="9" max="16384" width="9.140625" style="58"/>
  </cols>
  <sheetData>
    <row r="1" spans="2:8" ht="27.75" customHeight="1" x14ac:dyDescent="0.25">
      <c r="B1" s="170" t="s">
        <v>100</v>
      </c>
      <c r="C1" s="201"/>
      <c r="D1" s="201"/>
      <c r="E1" s="146"/>
      <c r="F1" s="146"/>
      <c r="G1" s="147"/>
      <c r="H1" s="147"/>
    </row>
    <row r="2" spans="2:8" ht="34.5" customHeight="1" x14ac:dyDescent="0.25">
      <c r="B2" s="209" t="s">
        <v>203</v>
      </c>
      <c r="C2" s="209"/>
      <c r="D2" s="209"/>
      <c r="E2" s="209"/>
      <c r="F2" s="209"/>
      <c r="G2" s="209"/>
    </row>
    <row r="3" spans="2:8" x14ac:dyDescent="0.25">
      <c r="B3" s="146"/>
      <c r="C3" s="146"/>
      <c r="D3" s="146"/>
      <c r="E3" s="146"/>
      <c r="F3" s="146"/>
      <c r="G3" s="147"/>
      <c r="H3" s="147"/>
    </row>
    <row r="4" spans="2:8" s="72" customFormat="1" x14ac:dyDescent="0.25">
      <c r="B4" s="205" t="s">
        <v>206</v>
      </c>
      <c r="C4" s="205"/>
      <c r="D4" s="205"/>
      <c r="E4" s="205"/>
      <c r="F4" s="205"/>
      <c r="G4" s="205"/>
    </row>
    <row r="5" spans="2:8" x14ac:dyDescent="0.25">
      <c r="B5" s="146"/>
      <c r="C5" s="146"/>
      <c r="D5" s="146"/>
      <c r="E5" s="146"/>
      <c r="F5" s="146"/>
      <c r="G5" s="147"/>
      <c r="H5" s="147"/>
    </row>
    <row r="6" spans="2:8" ht="45" x14ac:dyDescent="0.25">
      <c r="B6" s="206" t="s">
        <v>7</v>
      </c>
      <c r="C6" s="207"/>
      <c r="D6" s="207"/>
      <c r="E6" s="208"/>
      <c r="F6" s="148" t="s">
        <v>43</v>
      </c>
      <c r="G6" s="148" t="s">
        <v>204</v>
      </c>
      <c r="H6" s="148" t="s">
        <v>16</v>
      </c>
    </row>
    <row r="7" spans="2:8" x14ac:dyDescent="0.25">
      <c r="B7" s="206">
        <v>1</v>
      </c>
      <c r="C7" s="207"/>
      <c r="D7" s="207"/>
      <c r="E7" s="208"/>
      <c r="F7" s="148">
        <v>2</v>
      </c>
      <c r="G7" s="148">
        <v>3</v>
      </c>
      <c r="H7" s="148" t="s">
        <v>205</v>
      </c>
    </row>
    <row r="8" spans="2:8" x14ac:dyDescent="0.25">
      <c r="B8" s="210" t="s">
        <v>163</v>
      </c>
      <c r="C8" s="211"/>
      <c r="D8" s="212"/>
      <c r="E8" s="76" t="s">
        <v>164</v>
      </c>
      <c r="F8" s="77">
        <f>F9+F19+F36</f>
        <v>1393403</v>
      </c>
      <c r="G8" s="79">
        <v>1463072</v>
      </c>
      <c r="H8" s="78">
        <f>G8/F8*100</f>
        <v>104.99991746824142</v>
      </c>
    </row>
    <row r="9" spans="2:8" ht="30" x14ac:dyDescent="0.25">
      <c r="B9" s="210" t="s">
        <v>165</v>
      </c>
      <c r="C9" s="211"/>
      <c r="D9" s="212"/>
      <c r="E9" s="76" t="s">
        <v>166</v>
      </c>
      <c r="F9" s="77">
        <f>F10+F15</f>
        <v>45658</v>
      </c>
      <c r="G9" s="79">
        <f>G11+G16</f>
        <v>45658</v>
      </c>
      <c r="H9" s="78">
        <f t="shared" ref="H9:H66" si="0">G9/F9*100</f>
        <v>100</v>
      </c>
    </row>
    <row r="10" spans="2:8" ht="30" x14ac:dyDescent="0.25">
      <c r="B10" s="210" t="s">
        <v>167</v>
      </c>
      <c r="C10" s="211"/>
      <c r="D10" s="212"/>
      <c r="E10" s="76" t="s">
        <v>168</v>
      </c>
      <c r="F10" s="79">
        <f t="shared" ref="F10" si="1">F11</f>
        <v>45658</v>
      </c>
      <c r="G10" s="79">
        <v>45658</v>
      </c>
      <c r="H10" s="78">
        <f t="shared" si="0"/>
        <v>100</v>
      </c>
    </row>
    <row r="11" spans="2:8" x14ac:dyDescent="0.25">
      <c r="B11" s="213" t="s">
        <v>169</v>
      </c>
      <c r="C11" s="214"/>
      <c r="D11" s="215"/>
      <c r="E11" s="149" t="s">
        <v>170</v>
      </c>
      <c r="F11" s="150">
        <v>45658</v>
      </c>
      <c r="G11" s="151">
        <v>45658</v>
      </c>
      <c r="H11" s="78">
        <f t="shared" si="0"/>
        <v>100</v>
      </c>
    </row>
    <row r="12" spans="2:8" x14ac:dyDescent="0.25">
      <c r="B12" s="152">
        <v>3</v>
      </c>
      <c r="C12" s="153"/>
      <c r="D12" s="154"/>
      <c r="E12" s="154" t="s">
        <v>4</v>
      </c>
      <c r="F12" s="150">
        <v>45658</v>
      </c>
      <c r="G12" s="151">
        <v>45658</v>
      </c>
      <c r="H12" s="78">
        <f t="shared" si="0"/>
        <v>100</v>
      </c>
    </row>
    <row r="13" spans="2:8" x14ac:dyDescent="0.25">
      <c r="B13" s="155">
        <v>32</v>
      </c>
      <c r="C13" s="156"/>
      <c r="D13" s="157"/>
      <c r="E13" s="154" t="s">
        <v>9</v>
      </c>
      <c r="F13" s="151">
        <v>44637</v>
      </c>
      <c r="G13" s="151">
        <f>G12-G14</f>
        <v>44637</v>
      </c>
      <c r="H13" s="78">
        <f t="shared" si="0"/>
        <v>100</v>
      </c>
    </row>
    <row r="14" spans="2:8" x14ac:dyDescent="0.25">
      <c r="B14" s="155">
        <v>34</v>
      </c>
      <c r="C14" s="156"/>
      <c r="D14" s="157"/>
      <c r="E14" s="154" t="s">
        <v>84</v>
      </c>
      <c r="F14" s="151">
        <v>1021</v>
      </c>
      <c r="G14" s="151">
        <v>1021</v>
      </c>
      <c r="H14" s="78">
        <f t="shared" si="0"/>
        <v>100</v>
      </c>
    </row>
    <row r="15" spans="2:8" ht="30" x14ac:dyDescent="0.25">
      <c r="B15" s="210" t="s">
        <v>171</v>
      </c>
      <c r="C15" s="211"/>
      <c r="D15" s="212"/>
      <c r="E15" s="76" t="s">
        <v>172</v>
      </c>
      <c r="F15" s="77">
        <f t="shared" ref="F15:G16" si="2">F16</f>
        <v>0</v>
      </c>
      <c r="G15" s="79">
        <f t="shared" si="2"/>
        <v>0</v>
      </c>
      <c r="H15" s="78">
        <v>0</v>
      </c>
    </row>
    <row r="16" spans="2:8" x14ac:dyDescent="0.25">
      <c r="B16" s="213" t="s">
        <v>169</v>
      </c>
      <c r="C16" s="214"/>
      <c r="D16" s="215"/>
      <c r="E16" s="149" t="s">
        <v>170</v>
      </c>
      <c r="F16" s="150">
        <f t="shared" si="2"/>
        <v>0</v>
      </c>
      <c r="G16" s="151">
        <f t="shared" si="2"/>
        <v>0</v>
      </c>
      <c r="H16" s="78">
        <v>0</v>
      </c>
    </row>
    <row r="17" spans="2:8" ht="28.5" x14ac:dyDescent="0.25">
      <c r="B17" s="216">
        <v>4</v>
      </c>
      <c r="C17" s="217"/>
      <c r="D17" s="218"/>
      <c r="E17" s="154" t="s">
        <v>6</v>
      </c>
      <c r="F17" s="150">
        <v>0</v>
      </c>
      <c r="G17" s="151">
        <v>0</v>
      </c>
      <c r="H17" s="78">
        <v>0</v>
      </c>
    </row>
    <row r="18" spans="2:8" ht="28.5" x14ac:dyDescent="0.25">
      <c r="B18" s="219">
        <v>42</v>
      </c>
      <c r="C18" s="220"/>
      <c r="D18" s="221"/>
      <c r="E18" s="154" t="s">
        <v>173</v>
      </c>
      <c r="F18" s="151">
        <v>0</v>
      </c>
      <c r="G18" s="151">
        <v>0</v>
      </c>
      <c r="H18" s="78">
        <v>0</v>
      </c>
    </row>
    <row r="19" spans="2:8" ht="45" x14ac:dyDescent="0.25">
      <c r="B19" s="210" t="s">
        <v>174</v>
      </c>
      <c r="C19" s="211"/>
      <c r="D19" s="212"/>
      <c r="E19" s="76" t="s">
        <v>175</v>
      </c>
      <c r="F19" s="79">
        <f>F20</f>
        <v>62766</v>
      </c>
      <c r="G19" s="79">
        <f>G20+G28+G32</f>
        <v>62016</v>
      </c>
      <c r="H19" s="78">
        <f t="shared" si="0"/>
        <v>98.8050855558742</v>
      </c>
    </row>
    <row r="20" spans="2:8" ht="30" x14ac:dyDescent="0.25">
      <c r="B20" s="210" t="s">
        <v>167</v>
      </c>
      <c r="C20" s="211"/>
      <c r="D20" s="212"/>
      <c r="E20" s="76" t="s">
        <v>176</v>
      </c>
      <c r="F20" s="77">
        <f>F21</f>
        <v>62766</v>
      </c>
      <c r="G20" s="79">
        <f>G21</f>
        <v>60392</v>
      </c>
      <c r="H20" s="78">
        <f t="shared" si="0"/>
        <v>96.217697479527132</v>
      </c>
    </row>
    <row r="21" spans="2:8" x14ac:dyDescent="0.25">
      <c r="B21" s="213" t="s">
        <v>177</v>
      </c>
      <c r="C21" s="214"/>
      <c r="D21" s="215"/>
      <c r="E21" s="149" t="s">
        <v>178</v>
      </c>
      <c r="F21" s="151">
        <v>62766</v>
      </c>
      <c r="G21" s="151">
        <f>G22+G26</f>
        <v>60392</v>
      </c>
      <c r="H21" s="78">
        <f t="shared" si="0"/>
        <v>96.217697479527132</v>
      </c>
    </row>
    <row r="22" spans="2:8" x14ac:dyDescent="0.25">
      <c r="B22" s="216">
        <v>3</v>
      </c>
      <c r="C22" s="217"/>
      <c r="D22" s="218"/>
      <c r="E22" s="154" t="s">
        <v>4</v>
      </c>
      <c r="F22" s="83">
        <v>62766</v>
      </c>
      <c r="G22" s="151">
        <v>56542</v>
      </c>
      <c r="H22" s="78">
        <f t="shared" si="0"/>
        <v>90.083803333014686</v>
      </c>
    </row>
    <row r="23" spans="2:8" x14ac:dyDescent="0.25">
      <c r="B23" s="219">
        <v>31</v>
      </c>
      <c r="C23" s="220"/>
      <c r="D23" s="221"/>
      <c r="E23" s="154" t="s">
        <v>179</v>
      </c>
      <c r="F23" s="83">
        <v>0</v>
      </c>
      <c r="G23" s="151"/>
      <c r="H23" s="78">
        <v>0</v>
      </c>
    </row>
    <row r="24" spans="2:8" x14ac:dyDescent="0.25">
      <c r="B24" s="219">
        <v>32</v>
      </c>
      <c r="C24" s="220"/>
      <c r="D24" s="221"/>
      <c r="E24" s="154" t="s">
        <v>9</v>
      </c>
      <c r="F24" s="83">
        <v>62766</v>
      </c>
      <c r="G24" s="151">
        <v>56542</v>
      </c>
      <c r="H24" s="78">
        <f t="shared" si="0"/>
        <v>90.083803333014686</v>
      </c>
    </row>
    <row r="25" spans="2:8" x14ac:dyDescent="0.25">
      <c r="B25" s="155">
        <v>34</v>
      </c>
      <c r="C25" s="156"/>
      <c r="D25" s="157"/>
      <c r="E25" s="154" t="s">
        <v>84</v>
      </c>
      <c r="F25" s="83">
        <v>0</v>
      </c>
      <c r="G25" s="151"/>
      <c r="H25" s="78">
        <v>0</v>
      </c>
    </row>
    <row r="26" spans="2:8" x14ac:dyDescent="0.25">
      <c r="B26" s="216">
        <v>4</v>
      </c>
      <c r="C26" s="217"/>
      <c r="D26" s="218"/>
      <c r="E26" s="154" t="s">
        <v>180</v>
      </c>
      <c r="F26" s="158"/>
      <c r="G26" s="151">
        <v>3850</v>
      </c>
      <c r="H26" s="78">
        <v>0</v>
      </c>
    </row>
    <row r="27" spans="2:8" x14ac:dyDescent="0.25">
      <c r="B27" s="219">
        <v>42</v>
      </c>
      <c r="C27" s="220"/>
      <c r="D27" s="221"/>
      <c r="E27" s="154" t="s">
        <v>181</v>
      </c>
      <c r="F27" s="159"/>
      <c r="G27" s="151">
        <v>3850</v>
      </c>
      <c r="H27" s="78">
        <v>0</v>
      </c>
    </row>
    <row r="28" spans="2:8" x14ac:dyDescent="0.25">
      <c r="B28" s="222" t="s">
        <v>182</v>
      </c>
      <c r="C28" s="223"/>
      <c r="D28" s="224"/>
      <c r="E28" s="160" t="s">
        <v>183</v>
      </c>
      <c r="F28" s="161"/>
      <c r="G28" s="162">
        <f>G29</f>
        <v>478</v>
      </c>
      <c r="H28" s="78">
        <v>0</v>
      </c>
    </row>
    <row r="29" spans="2:8" x14ac:dyDescent="0.25">
      <c r="B29" s="225" t="s">
        <v>177</v>
      </c>
      <c r="C29" s="226"/>
      <c r="D29" s="227"/>
      <c r="E29" s="163" t="s">
        <v>184</v>
      </c>
      <c r="F29" s="80"/>
      <c r="G29" s="164">
        <v>478</v>
      </c>
      <c r="H29" s="78">
        <v>0</v>
      </c>
    </row>
    <row r="30" spans="2:8" x14ac:dyDescent="0.25">
      <c r="B30" s="228">
        <v>3</v>
      </c>
      <c r="C30" s="229"/>
      <c r="D30" s="230"/>
      <c r="E30" s="165" t="s">
        <v>4</v>
      </c>
      <c r="F30" s="80"/>
      <c r="G30" s="164">
        <v>478</v>
      </c>
      <c r="H30" s="78">
        <v>0</v>
      </c>
    </row>
    <row r="31" spans="2:8" x14ac:dyDescent="0.25">
      <c r="B31" s="231">
        <v>32</v>
      </c>
      <c r="C31" s="232"/>
      <c r="D31" s="233"/>
      <c r="E31" s="165" t="s">
        <v>9</v>
      </c>
      <c r="F31" s="80"/>
      <c r="G31" s="164">
        <v>478</v>
      </c>
      <c r="H31" s="78">
        <v>0</v>
      </c>
    </row>
    <row r="32" spans="2:8" ht="30" x14ac:dyDescent="0.25">
      <c r="B32" s="210" t="s">
        <v>171</v>
      </c>
      <c r="C32" s="211"/>
      <c r="D32" s="212"/>
      <c r="E32" s="76" t="s">
        <v>185</v>
      </c>
      <c r="F32" s="55"/>
      <c r="G32" s="79">
        <f>G33</f>
        <v>1146</v>
      </c>
      <c r="H32" s="78">
        <v>0</v>
      </c>
    </row>
    <row r="33" spans="2:8" x14ac:dyDescent="0.25">
      <c r="B33" s="213" t="s">
        <v>177</v>
      </c>
      <c r="C33" s="214"/>
      <c r="D33" s="215"/>
      <c r="E33" s="149" t="s">
        <v>186</v>
      </c>
      <c r="F33" s="53"/>
      <c r="G33" s="151">
        <v>1146</v>
      </c>
      <c r="H33" s="78">
        <v>0</v>
      </c>
    </row>
    <row r="34" spans="2:8" x14ac:dyDescent="0.25">
      <c r="B34" s="216">
        <v>3</v>
      </c>
      <c r="C34" s="217"/>
      <c r="D34" s="218"/>
      <c r="E34" s="154" t="s">
        <v>4</v>
      </c>
      <c r="F34" s="53"/>
      <c r="G34" s="151">
        <v>1146</v>
      </c>
      <c r="H34" s="78">
        <v>0</v>
      </c>
    </row>
    <row r="35" spans="2:8" x14ac:dyDescent="0.25">
      <c r="B35" s="219">
        <v>32</v>
      </c>
      <c r="C35" s="220"/>
      <c r="D35" s="221"/>
      <c r="E35" s="154" t="s">
        <v>9</v>
      </c>
      <c r="F35" s="53"/>
      <c r="G35" s="151">
        <v>1146</v>
      </c>
      <c r="H35" s="78">
        <v>0</v>
      </c>
    </row>
    <row r="36" spans="2:8" ht="45" x14ac:dyDescent="0.25">
      <c r="B36" s="210" t="s">
        <v>174</v>
      </c>
      <c r="C36" s="211"/>
      <c r="D36" s="212"/>
      <c r="E36" s="76" t="s">
        <v>175</v>
      </c>
      <c r="F36" s="81">
        <f>F37</f>
        <v>1284979</v>
      </c>
      <c r="G36" s="79">
        <f>G37</f>
        <v>1343665</v>
      </c>
      <c r="H36" s="78">
        <f t="shared" si="0"/>
        <v>104.56707852813159</v>
      </c>
    </row>
    <row r="37" spans="2:8" x14ac:dyDescent="0.25">
      <c r="B37" s="210" t="s">
        <v>187</v>
      </c>
      <c r="C37" s="211"/>
      <c r="D37" s="212"/>
      <c r="E37" s="76" t="s">
        <v>188</v>
      </c>
      <c r="F37" s="81">
        <f>F38+F43+F48+F54+F61+F67</f>
        <v>1284979</v>
      </c>
      <c r="G37" s="79">
        <f>G38+G43+G48+G54+G61+G67</f>
        <v>1343665</v>
      </c>
      <c r="H37" s="78">
        <f t="shared" si="0"/>
        <v>104.56707852813159</v>
      </c>
    </row>
    <row r="38" spans="2:8" x14ac:dyDescent="0.25">
      <c r="B38" s="234" t="s">
        <v>189</v>
      </c>
      <c r="C38" s="235"/>
      <c r="D38" s="236"/>
      <c r="E38" s="166" t="s">
        <v>190</v>
      </c>
      <c r="F38" s="82">
        <v>4290</v>
      </c>
      <c r="G38" s="167">
        <f>G39+G41</f>
        <v>2439</v>
      </c>
      <c r="H38" s="78">
        <f t="shared" si="0"/>
        <v>56.853146853146853</v>
      </c>
    </row>
    <row r="39" spans="2:8" x14ac:dyDescent="0.25">
      <c r="B39" s="216">
        <v>3</v>
      </c>
      <c r="C39" s="217"/>
      <c r="D39" s="218"/>
      <c r="E39" s="154" t="s">
        <v>4</v>
      </c>
      <c r="F39" s="83">
        <v>3790</v>
      </c>
      <c r="G39" s="151">
        <v>2439</v>
      </c>
      <c r="H39" s="78">
        <f t="shared" si="0"/>
        <v>64.353562005277041</v>
      </c>
    </row>
    <row r="40" spans="2:8" x14ac:dyDescent="0.25">
      <c r="B40" s="219">
        <v>32</v>
      </c>
      <c r="C40" s="220"/>
      <c r="D40" s="221"/>
      <c r="E40" s="154" t="s">
        <v>9</v>
      </c>
      <c r="F40" s="83">
        <v>3790</v>
      </c>
      <c r="G40" s="151">
        <v>2439</v>
      </c>
      <c r="H40" s="78">
        <f t="shared" si="0"/>
        <v>64.353562005277041</v>
      </c>
    </row>
    <row r="41" spans="2:8" ht="28.5" x14ac:dyDescent="0.25">
      <c r="B41" s="216">
        <v>4</v>
      </c>
      <c r="C41" s="217"/>
      <c r="D41" s="218"/>
      <c r="E41" s="154" t="s">
        <v>191</v>
      </c>
      <c r="F41" s="83">
        <v>500</v>
      </c>
      <c r="G41" s="151">
        <v>0</v>
      </c>
      <c r="H41" s="78">
        <v>0</v>
      </c>
    </row>
    <row r="42" spans="2:8" ht="28.5" x14ac:dyDescent="0.25">
      <c r="B42" s="219">
        <v>42</v>
      </c>
      <c r="C42" s="220"/>
      <c r="D42" s="221"/>
      <c r="E42" s="154" t="s">
        <v>173</v>
      </c>
      <c r="F42" s="83">
        <v>500</v>
      </c>
      <c r="G42" s="151">
        <v>0</v>
      </c>
      <c r="H42" s="78">
        <f t="shared" si="0"/>
        <v>0</v>
      </c>
    </row>
    <row r="43" spans="2:8" x14ac:dyDescent="0.25">
      <c r="B43" s="234" t="s">
        <v>192</v>
      </c>
      <c r="C43" s="235"/>
      <c r="D43" s="236"/>
      <c r="E43" s="166" t="s">
        <v>193</v>
      </c>
      <c r="F43" s="82">
        <v>6200</v>
      </c>
      <c r="G43" s="167">
        <v>1705</v>
      </c>
      <c r="H43" s="78">
        <f t="shared" si="0"/>
        <v>27.500000000000004</v>
      </c>
    </row>
    <row r="44" spans="2:8" x14ac:dyDescent="0.25">
      <c r="B44" s="216">
        <v>3</v>
      </c>
      <c r="C44" s="217"/>
      <c r="D44" s="218"/>
      <c r="E44" s="154" t="s">
        <v>4</v>
      </c>
      <c r="F44" s="83">
        <f>F45</f>
        <v>4890</v>
      </c>
      <c r="G44" s="151">
        <v>1705</v>
      </c>
      <c r="H44" s="78">
        <f t="shared" si="0"/>
        <v>34.86707566462168</v>
      </c>
    </row>
    <row r="45" spans="2:8" x14ac:dyDescent="0.25">
      <c r="B45" s="219">
        <v>32</v>
      </c>
      <c r="C45" s="220"/>
      <c r="D45" s="221"/>
      <c r="E45" s="154" t="s">
        <v>9</v>
      </c>
      <c r="F45" s="83">
        <f>F43-F46</f>
        <v>4890</v>
      </c>
      <c r="G45" s="151">
        <v>1705</v>
      </c>
      <c r="H45" s="78">
        <f t="shared" si="0"/>
        <v>34.86707566462168</v>
      </c>
    </row>
    <row r="46" spans="2:8" ht="28.5" x14ac:dyDescent="0.25">
      <c r="B46" s="216">
        <v>4</v>
      </c>
      <c r="C46" s="217"/>
      <c r="D46" s="218"/>
      <c r="E46" s="154" t="s">
        <v>191</v>
      </c>
      <c r="F46" s="83">
        <v>1310</v>
      </c>
      <c r="G46" s="151">
        <v>0</v>
      </c>
      <c r="H46" s="78">
        <f t="shared" si="0"/>
        <v>0</v>
      </c>
    </row>
    <row r="47" spans="2:8" ht="28.5" x14ac:dyDescent="0.25">
      <c r="B47" s="219">
        <v>42</v>
      </c>
      <c r="C47" s="220"/>
      <c r="D47" s="221"/>
      <c r="E47" s="154" t="s">
        <v>173</v>
      </c>
      <c r="F47" s="83">
        <v>1310</v>
      </c>
      <c r="G47" s="151"/>
      <c r="H47" s="78">
        <f t="shared" si="0"/>
        <v>0</v>
      </c>
    </row>
    <row r="48" spans="2:8" x14ac:dyDescent="0.25">
      <c r="B48" s="234" t="s">
        <v>194</v>
      </c>
      <c r="C48" s="235"/>
      <c r="D48" s="236"/>
      <c r="E48" s="166" t="s">
        <v>195</v>
      </c>
      <c r="F48" s="82">
        <v>28960</v>
      </c>
      <c r="G48" s="167">
        <v>41688</v>
      </c>
      <c r="H48" s="78">
        <f t="shared" si="0"/>
        <v>143.95027624309392</v>
      </c>
    </row>
    <row r="49" spans="2:8" x14ac:dyDescent="0.25">
      <c r="B49" s="216">
        <v>3</v>
      </c>
      <c r="C49" s="217"/>
      <c r="D49" s="218"/>
      <c r="E49" s="154" t="s">
        <v>4</v>
      </c>
      <c r="F49" s="83">
        <v>28960</v>
      </c>
      <c r="G49" s="151">
        <v>41688</v>
      </c>
      <c r="H49" s="78">
        <f t="shared" si="0"/>
        <v>143.95027624309392</v>
      </c>
    </row>
    <row r="50" spans="2:8" x14ac:dyDescent="0.25">
      <c r="B50" s="219">
        <v>31</v>
      </c>
      <c r="C50" s="220"/>
      <c r="D50" s="221"/>
      <c r="E50" s="154" t="s">
        <v>179</v>
      </c>
      <c r="F50" s="83">
        <v>3180</v>
      </c>
      <c r="G50" s="151">
        <v>6043</v>
      </c>
      <c r="H50" s="78">
        <f t="shared" si="0"/>
        <v>190.03144654088052</v>
      </c>
    </row>
    <row r="51" spans="2:8" x14ac:dyDescent="0.25">
      <c r="B51" s="219">
        <v>32</v>
      </c>
      <c r="C51" s="220"/>
      <c r="D51" s="221"/>
      <c r="E51" s="154" t="s">
        <v>9</v>
      </c>
      <c r="F51" s="83">
        <f>F48-F50</f>
        <v>25780</v>
      </c>
      <c r="G51" s="151">
        <f>G49-G50</f>
        <v>35645</v>
      </c>
      <c r="H51" s="78">
        <v>0</v>
      </c>
    </row>
    <row r="52" spans="2:8" ht="28.5" x14ac:dyDescent="0.25">
      <c r="B52" s="216">
        <v>4</v>
      </c>
      <c r="C52" s="217"/>
      <c r="D52" s="218"/>
      <c r="E52" s="154" t="s">
        <v>191</v>
      </c>
      <c r="F52" s="83">
        <v>0</v>
      </c>
      <c r="G52" s="151"/>
      <c r="H52" s="78"/>
    </row>
    <row r="53" spans="2:8" ht="28.5" x14ac:dyDescent="0.25">
      <c r="B53" s="219">
        <v>42</v>
      </c>
      <c r="C53" s="220"/>
      <c r="D53" s="221"/>
      <c r="E53" s="154" t="s">
        <v>173</v>
      </c>
      <c r="F53" s="83"/>
      <c r="G53" s="151"/>
      <c r="H53" s="78"/>
    </row>
    <row r="54" spans="2:8" x14ac:dyDescent="0.25">
      <c r="B54" s="234" t="s">
        <v>196</v>
      </c>
      <c r="C54" s="235"/>
      <c r="D54" s="236"/>
      <c r="E54" s="166" t="s">
        <v>197</v>
      </c>
      <c r="F54" s="82">
        <v>1211820</v>
      </c>
      <c r="G54" s="167">
        <v>1261240</v>
      </c>
      <c r="H54" s="78">
        <f t="shared" si="0"/>
        <v>104.07816342361076</v>
      </c>
    </row>
    <row r="55" spans="2:8" x14ac:dyDescent="0.25">
      <c r="B55" s="216">
        <v>3</v>
      </c>
      <c r="C55" s="217"/>
      <c r="D55" s="218"/>
      <c r="E55" s="154" t="s">
        <v>4</v>
      </c>
      <c r="F55" s="83">
        <v>1204280</v>
      </c>
      <c r="G55" s="151">
        <f>G56+G57</f>
        <v>1261240</v>
      </c>
      <c r="H55" s="78">
        <f t="shared" si="0"/>
        <v>104.72979705716278</v>
      </c>
    </row>
    <row r="56" spans="2:8" x14ac:dyDescent="0.25">
      <c r="B56" s="219">
        <v>31</v>
      </c>
      <c r="C56" s="220"/>
      <c r="D56" s="221"/>
      <c r="E56" s="154" t="s">
        <v>179</v>
      </c>
      <c r="F56" s="83">
        <v>1086150</v>
      </c>
      <c r="G56" s="151">
        <v>1189178</v>
      </c>
      <c r="H56" s="78">
        <f t="shared" si="0"/>
        <v>109.48561432582977</v>
      </c>
    </row>
    <row r="57" spans="2:8" x14ac:dyDescent="0.25">
      <c r="B57" s="219">
        <v>32</v>
      </c>
      <c r="C57" s="220"/>
      <c r="D57" s="221"/>
      <c r="E57" s="154" t="s">
        <v>9</v>
      </c>
      <c r="F57" s="83">
        <v>38480</v>
      </c>
      <c r="G57" s="151">
        <v>72062</v>
      </c>
      <c r="H57" s="78">
        <f t="shared" si="0"/>
        <v>187.27130977130977</v>
      </c>
    </row>
    <row r="58" spans="2:8" ht="28.5" x14ac:dyDescent="0.25">
      <c r="B58" s="155">
        <v>37</v>
      </c>
      <c r="C58" s="156"/>
      <c r="D58" s="157"/>
      <c r="E58" s="154" t="s">
        <v>198</v>
      </c>
      <c r="F58" s="83">
        <v>15930</v>
      </c>
      <c r="G58" s="151">
        <v>17883</v>
      </c>
      <c r="H58" s="78">
        <f t="shared" si="0"/>
        <v>112.25988700564973</v>
      </c>
    </row>
    <row r="59" spans="2:8" ht="28.5" x14ac:dyDescent="0.25">
      <c r="B59" s="216">
        <v>4</v>
      </c>
      <c r="C59" s="217"/>
      <c r="D59" s="218"/>
      <c r="E59" s="154" t="s">
        <v>191</v>
      </c>
      <c r="F59" s="83">
        <v>7540</v>
      </c>
      <c r="G59" s="151">
        <v>1665</v>
      </c>
      <c r="H59" s="78">
        <f t="shared" si="0"/>
        <v>22.082228116710876</v>
      </c>
    </row>
    <row r="60" spans="2:8" ht="28.5" x14ac:dyDescent="0.25">
      <c r="B60" s="219">
        <v>42</v>
      </c>
      <c r="C60" s="220"/>
      <c r="D60" s="221"/>
      <c r="E60" s="154" t="s">
        <v>173</v>
      </c>
      <c r="F60" s="83">
        <v>7540</v>
      </c>
      <c r="G60" s="151">
        <v>19548</v>
      </c>
      <c r="H60" s="78">
        <f t="shared" si="0"/>
        <v>259.25729442970822</v>
      </c>
    </row>
    <row r="61" spans="2:8" x14ac:dyDescent="0.25">
      <c r="B61" s="234" t="s">
        <v>199</v>
      </c>
      <c r="C61" s="235"/>
      <c r="D61" s="236"/>
      <c r="E61" s="166" t="s">
        <v>200</v>
      </c>
      <c r="F61" s="82">
        <v>31854</v>
      </c>
      <c r="G61" s="167">
        <v>36593</v>
      </c>
      <c r="H61" s="78">
        <f t="shared" si="0"/>
        <v>114.87725246436868</v>
      </c>
    </row>
    <row r="62" spans="2:8" x14ac:dyDescent="0.25">
      <c r="B62" s="216">
        <v>3</v>
      </c>
      <c r="C62" s="217"/>
      <c r="D62" s="218"/>
      <c r="E62" s="154" t="s">
        <v>4</v>
      </c>
      <c r="F62" s="83">
        <f>F63+F64</f>
        <v>40490</v>
      </c>
      <c r="G62" s="151">
        <f>G61-G65</f>
        <v>30705</v>
      </c>
      <c r="H62" s="78">
        <f t="shared" si="0"/>
        <v>75.833539145468023</v>
      </c>
    </row>
    <row r="63" spans="2:8" x14ac:dyDescent="0.25">
      <c r="B63" s="219">
        <v>31</v>
      </c>
      <c r="C63" s="220"/>
      <c r="D63" s="221"/>
      <c r="E63" s="154" t="s">
        <v>179</v>
      </c>
      <c r="F63" s="83">
        <v>14600</v>
      </c>
      <c r="G63" s="151">
        <v>24953</v>
      </c>
      <c r="H63" s="78">
        <f t="shared" si="0"/>
        <v>170.91095890410958</v>
      </c>
    </row>
    <row r="64" spans="2:8" x14ac:dyDescent="0.25">
      <c r="B64" s="219">
        <v>32</v>
      </c>
      <c r="C64" s="220"/>
      <c r="D64" s="221"/>
      <c r="E64" s="154" t="s">
        <v>9</v>
      </c>
      <c r="F64" s="83">
        <v>25890</v>
      </c>
      <c r="G64" s="151">
        <f>G62-G63</f>
        <v>5752</v>
      </c>
      <c r="H64" s="78">
        <f t="shared" si="0"/>
        <v>22.217072228659713</v>
      </c>
    </row>
    <row r="65" spans="2:8" ht="28.5" x14ac:dyDescent="0.25">
      <c r="B65" s="216">
        <v>4</v>
      </c>
      <c r="C65" s="217"/>
      <c r="D65" s="218"/>
      <c r="E65" s="154" t="s">
        <v>6</v>
      </c>
      <c r="F65" s="83">
        <f>F66</f>
        <v>5300</v>
      </c>
      <c r="G65" s="151">
        <v>5888</v>
      </c>
      <c r="H65" s="78">
        <f t="shared" si="0"/>
        <v>111.0943396226415</v>
      </c>
    </row>
    <row r="66" spans="2:8" ht="28.5" x14ac:dyDescent="0.25">
      <c r="B66" s="219">
        <v>42</v>
      </c>
      <c r="C66" s="220"/>
      <c r="D66" s="221"/>
      <c r="E66" s="154" t="s">
        <v>173</v>
      </c>
      <c r="F66" s="83">
        <v>5300</v>
      </c>
      <c r="G66" s="151">
        <v>5888</v>
      </c>
      <c r="H66" s="78">
        <f t="shared" si="0"/>
        <v>111.0943396226415</v>
      </c>
    </row>
    <row r="67" spans="2:8" s="57" customFormat="1" ht="28.5" x14ac:dyDescent="0.25">
      <c r="B67" s="234" t="s">
        <v>201</v>
      </c>
      <c r="C67" s="235"/>
      <c r="D67" s="236"/>
      <c r="E67" s="166" t="s">
        <v>202</v>
      </c>
      <c r="F67" s="81">
        <v>1855</v>
      </c>
      <c r="G67" s="79">
        <f>G68</f>
        <v>0</v>
      </c>
      <c r="H67" s="78">
        <v>0</v>
      </c>
    </row>
    <row r="68" spans="2:8" ht="28.5" x14ac:dyDescent="0.25">
      <c r="B68" s="216">
        <v>4</v>
      </c>
      <c r="C68" s="217"/>
      <c r="D68" s="218"/>
      <c r="E68" s="154" t="s">
        <v>6</v>
      </c>
      <c r="F68" s="83"/>
      <c r="G68" s="151">
        <v>0</v>
      </c>
      <c r="H68" s="78">
        <v>0</v>
      </c>
    </row>
    <row r="69" spans="2:8" ht="28.5" x14ac:dyDescent="0.25">
      <c r="B69" s="219">
        <v>42</v>
      </c>
      <c r="C69" s="220"/>
      <c r="D69" s="221"/>
      <c r="E69" s="154" t="s">
        <v>173</v>
      </c>
      <c r="F69" s="83"/>
      <c r="G69" s="151"/>
      <c r="H69" s="78">
        <v>0</v>
      </c>
    </row>
  </sheetData>
  <mergeCells count="62">
    <mergeCell ref="B68:D68"/>
    <mergeCell ref="B69:D69"/>
    <mergeCell ref="B63:D63"/>
    <mergeCell ref="B64:D64"/>
    <mergeCell ref="B65:D65"/>
    <mergeCell ref="B66:D66"/>
    <mergeCell ref="B67:D67"/>
    <mergeCell ref="B57:D57"/>
    <mergeCell ref="B59:D59"/>
    <mergeCell ref="B60:D60"/>
    <mergeCell ref="B61:D61"/>
    <mergeCell ref="B62:D62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6:D26"/>
    <mergeCell ref="B16:D16"/>
    <mergeCell ref="B17:D17"/>
    <mergeCell ref="B18:D18"/>
    <mergeCell ref="B19:D19"/>
    <mergeCell ref="B20:D20"/>
    <mergeCell ref="B8:D8"/>
    <mergeCell ref="B9:D9"/>
    <mergeCell ref="B10:D10"/>
    <mergeCell ref="B11:D11"/>
    <mergeCell ref="B15:D15"/>
    <mergeCell ref="B4:G4"/>
    <mergeCell ref="B6:E6"/>
    <mergeCell ref="B7:E7"/>
    <mergeCell ref="B2:G2"/>
    <mergeCell ref="B1:D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finan.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2024-04-08T06:45:49Z</cp:lastPrinted>
  <dcterms:created xsi:type="dcterms:W3CDTF">2022-08-12T12:51:27Z</dcterms:created>
  <dcterms:modified xsi:type="dcterms:W3CDTF">2024-04-08T06:46:00Z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