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dokumenti\FINANCIJSKI PLANOVI\2022\"/>
    </mc:Choice>
  </mc:AlternateContent>
  <xr:revisionPtr revIDLastSave="0" documentId="13_ncr:1_{99C05F54-AF13-4E17-A237-2035F67F8387}" xr6:coauthVersionLast="37" xr6:coauthVersionMax="37" xr10:uidLastSave="{00000000-0000-0000-0000-000000000000}"/>
  <bookViews>
    <workbookView xWindow="0" yWindow="0" windowWidth="24000" windowHeight="103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List1!$A$1:$L$190</definedName>
  </definedNames>
  <calcPr calcId="179021"/>
</workbook>
</file>

<file path=xl/calcChain.xml><?xml version="1.0" encoding="utf-8"?>
<calcChain xmlns="http://schemas.openxmlformats.org/spreadsheetml/2006/main">
  <c r="C70" i="1" l="1"/>
  <c r="J42" i="1" l="1"/>
  <c r="D179" i="1"/>
  <c r="E179" i="1"/>
  <c r="F179" i="1"/>
  <c r="G179" i="1"/>
  <c r="H179" i="1"/>
  <c r="I179" i="1"/>
  <c r="J179" i="1"/>
  <c r="J185" i="1" s="1"/>
  <c r="K179" i="1"/>
  <c r="C179" i="1"/>
  <c r="D70" i="1" l="1"/>
  <c r="L183" i="1" l="1"/>
  <c r="L181" i="1"/>
  <c r="L180" i="1"/>
  <c r="L41" i="1"/>
  <c r="L182" i="1"/>
  <c r="L184" i="1"/>
  <c r="L179" i="1" l="1"/>
  <c r="K119" i="1"/>
  <c r="K123" i="1"/>
  <c r="K126" i="1"/>
  <c r="K130" i="1"/>
  <c r="K133" i="1"/>
  <c r="K135" i="1"/>
  <c r="K137" i="1"/>
  <c r="K140" i="1"/>
  <c r="K144" i="1"/>
  <c r="K143" i="1" s="1"/>
  <c r="K142" i="1" s="1"/>
  <c r="K129" i="1" l="1"/>
  <c r="L63" i="1"/>
  <c r="D86" i="1" l="1"/>
  <c r="E86" i="1"/>
  <c r="C48" i="1"/>
  <c r="C174" i="1"/>
  <c r="C173" i="1" s="1"/>
  <c r="L34" i="1" l="1"/>
  <c r="L36" i="1"/>
  <c r="L38" i="1"/>
  <c r="L25" i="1"/>
  <c r="L27" i="1"/>
  <c r="L28" i="1"/>
  <c r="L29" i="1"/>
  <c r="L30" i="1"/>
  <c r="L31" i="1"/>
  <c r="L33" i="1"/>
  <c r="L21" i="1"/>
  <c r="L22" i="1"/>
  <c r="L24" i="1"/>
  <c r="L16" i="1"/>
  <c r="L17" i="1"/>
  <c r="L18" i="1"/>
  <c r="L19" i="1"/>
  <c r="D137" i="1" l="1"/>
  <c r="C147" i="1" l="1"/>
  <c r="L148" i="1"/>
  <c r="L74" i="1"/>
  <c r="D73" i="1"/>
  <c r="L71" i="1"/>
  <c r="L69" i="1"/>
  <c r="L67" i="1"/>
  <c r="L65" i="1"/>
  <c r="L64" i="1"/>
  <c r="L59" i="1"/>
  <c r="L58" i="1"/>
  <c r="L57" i="1"/>
  <c r="L56" i="1"/>
  <c r="L54" i="1"/>
  <c r="L53" i="1"/>
  <c r="L52" i="1"/>
  <c r="L50" i="1"/>
  <c r="L49" i="1"/>
  <c r="L147" i="1" l="1"/>
  <c r="L62" i="1"/>
  <c r="L68" i="1"/>
  <c r="L81" i="1"/>
  <c r="H73" i="1" l="1"/>
  <c r="F154" i="1" l="1"/>
  <c r="F158" i="1"/>
  <c r="F160" i="1"/>
  <c r="F169" i="1"/>
  <c r="F174" i="1"/>
  <c r="F173" i="1" s="1"/>
  <c r="I73" i="1"/>
  <c r="H90" i="1" l="1"/>
  <c r="D154" i="1"/>
  <c r="E154" i="1"/>
  <c r="G154" i="1"/>
  <c r="H154" i="1"/>
  <c r="I154" i="1"/>
  <c r="K154" i="1"/>
  <c r="C154" i="1"/>
  <c r="C15" i="1" l="1"/>
  <c r="L79" i="1" l="1"/>
  <c r="C73" i="1"/>
  <c r="H164" i="1" l="1"/>
  <c r="C164" i="1" l="1"/>
  <c r="D164" i="1"/>
  <c r="E164" i="1"/>
  <c r="F164" i="1"/>
  <c r="G164" i="1"/>
  <c r="I164" i="1"/>
  <c r="K164" i="1"/>
  <c r="L165" i="1"/>
  <c r="L146" i="1"/>
  <c r="D26" i="1"/>
  <c r="E26" i="1"/>
  <c r="F26" i="1"/>
  <c r="G26" i="1"/>
  <c r="H26" i="1"/>
  <c r="I26" i="1"/>
  <c r="K26" i="1"/>
  <c r="C26" i="1"/>
  <c r="G37" i="1"/>
  <c r="G35" i="1"/>
  <c r="G32" i="1"/>
  <c r="G15" i="1"/>
  <c r="G20" i="1"/>
  <c r="G23" i="1"/>
  <c r="G73" i="1"/>
  <c r="G70" i="1"/>
  <c r="G68" i="1"/>
  <c r="G66" i="1"/>
  <c r="G62" i="1"/>
  <c r="F62" i="1"/>
  <c r="D55" i="1"/>
  <c r="E55" i="1"/>
  <c r="F55" i="1"/>
  <c r="G55" i="1"/>
  <c r="H55" i="1"/>
  <c r="I55" i="1"/>
  <c r="K55" i="1"/>
  <c r="G48" i="1"/>
  <c r="G174" i="1"/>
  <c r="G173" i="1" s="1"/>
  <c r="G169" i="1"/>
  <c r="G166" i="1"/>
  <c r="G160" i="1"/>
  <c r="G158" i="1"/>
  <c r="G153" i="1"/>
  <c r="G151" i="1"/>
  <c r="G150" i="1" s="1"/>
  <c r="G144" i="1"/>
  <c r="G143" i="1" s="1"/>
  <c r="G142" i="1" s="1"/>
  <c r="G140" i="1"/>
  <c r="G137" i="1"/>
  <c r="G135" i="1"/>
  <c r="G133" i="1"/>
  <c r="G130" i="1"/>
  <c r="G126" i="1"/>
  <c r="G123" i="1"/>
  <c r="G119" i="1"/>
  <c r="G115" i="1"/>
  <c r="G113" i="1"/>
  <c r="G107" i="1"/>
  <c r="G104" i="1"/>
  <c r="G100" i="1"/>
  <c r="G95" i="1"/>
  <c r="G92" i="1"/>
  <c r="G90" i="1"/>
  <c r="G86" i="1"/>
  <c r="G80" i="1"/>
  <c r="D107" i="1"/>
  <c r="D62" i="1"/>
  <c r="E62" i="1"/>
  <c r="H62" i="1"/>
  <c r="I62" i="1"/>
  <c r="K62" i="1"/>
  <c r="C62" i="1"/>
  <c r="L154" i="1"/>
  <c r="D151" i="1"/>
  <c r="E151" i="1"/>
  <c r="F151" i="1"/>
  <c r="H151" i="1"/>
  <c r="I151" i="1"/>
  <c r="K151" i="1"/>
  <c r="C151" i="1"/>
  <c r="D144" i="1"/>
  <c r="D143" i="1" s="1"/>
  <c r="E144" i="1"/>
  <c r="E143" i="1" s="1"/>
  <c r="E142" i="1" s="1"/>
  <c r="F144" i="1"/>
  <c r="F143" i="1" s="1"/>
  <c r="F142" i="1" s="1"/>
  <c r="H144" i="1"/>
  <c r="H143" i="1" s="1"/>
  <c r="H142" i="1" s="1"/>
  <c r="I144" i="1"/>
  <c r="I143" i="1" s="1"/>
  <c r="I142" i="1" s="1"/>
  <c r="C144" i="1"/>
  <c r="D140" i="1"/>
  <c r="E140" i="1"/>
  <c r="F140" i="1"/>
  <c r="H140" i="1"/>
  <c r="I140" i="1"/>
  <c r="C140" i="1"/>
  <c r="E137" i="1"/>
  <c r="F137" i="1"/>
  <c r="H137" i="1"/>
  <c r="I137" i="1"/>
  <c r="C137" i="1"/>
  <c r="D135" i="1"/>
  <c r="E135" i="1"/>
  <c r="F135" i="1"/>
  <c r="H135" i="1"/>
  <c r="I135" i="1"/>
  <c r="C135" i="1"/>
  <c r="D130" i="1"/>
  <c r="E130" i="1"/>
  <c r="F130" i="1"/>
  <c r="H130" i="1"/>
  <c r="I130" i="1"/>
  <c r="D133" i="1"/>
  <c r="E133" i="1"/>
  <c r="F133" i="1"/>
  <c r="H133" i="1"/>
  <c r="I133" i="1"/>
  <c r="C133" i="1"/>
  <c r="C130" i="1"/>
  <c r="D126" i="1"/>
  <c r="E126" i="1"/>
  <c r="F126" i="1"/>
  <c r="H126" i="1"/>
  <c r="I126" i="1"/>
  <c r="C126" i="1"/>
  <c r="D123" i="1"/>
  <c r="E123" i="1"/>
  <c r="F123" i="1"/>
  <c r="H123" i="1"/>
  <c r="I123" i="1"/>
  <c r="C123" i="1"/>
  <c r="D119" i="1"/>
  <c r="E119" i="1"/>
  <c r="F119" i="1"/>
  <c r="H119" i="1"/>
  <c r="I119" i="1"/>
  <c r="C119" i="1"/>
  <c r="D115" i="1"/>
  <c r="E115" i="1"/>
  <c r="F115" i="1"/>
  <c r="H115" i="1"/>
  <c r="I115" i="1"/>
  <c r="K115" i="1"/>
  <c r="C115" i="1"/>
  <c r="D113" i="1"/>
  <c r="E113" i="1"/>
  <c r="F113" i="1"/>
  <c r="H113" i="1"/>
  <c r="I113" i="1"/>
  <c r="K113" i="1"/>
  <c r="C113" i="1"/>
  <c r="L114" i="1"/>
  <c r="C104" i="1"/>
  <c r="C100" i="1"/>
  <c r="L26" i="1" l="1"/>
  <c r="D142" i="1"/>
  <c r="C143" i="1"/>
  <c r="L143" i="1" s="1"/>
  <c r="L164" i="1"/>
  <c r="G72" i="1"/>
  <c r="I129" i="1"/>
  <c r="D129" i="1"/>
  <c r="H129" i="1"/>
  <c r="G14" i="1"/>
  <c r="G13" i="1" s="1"/>
  <c r="G40" i="1" s="1"/>
  <c r="G42" i="1" s="1"/>
  <c r="G61" i="1"/>
  <c r="G47" i="1"/>
  <c r="E129" i="1"/>
  <c r="G149" i="1"/>
  <c r="F129" i="1"/>
  <c r="G129" i="1"/>
  <c r="G94" i="1"/>
  <c r="C129" i="1"/>
  <c r="E107" i="1"/>
  <c r="F107" i="1"/>
  <c r="H107" i="1"/>
  <c r="I107" i="1"/>
  <c r="K107" i="1"/>
  <c r="C107" i="1"/>
  <c r="D104" i="1"/>
  <c r="E104" i="1"/>
  <c r="F104" i="1"/>
  <c r="H104" i="1"/>
  <c r="I104" i="1"/>
  <c r="K104" i="1"/>
  <c r="D100" i="1"/>
  <c r="E100" i="1"/>
  <c r="F100" i="1"/>
  <c r="H100" i="1"/>
  <c r="I100" i="1"/>
  <c r="K100" i="1"/>
  <c r="D95" i="1"/>
  <c r="E95" i="1"/>
  <c r="F95" i="1"/>
  <c r="H95" i="1"/>
  <c r="I95" i="1"/>
  <c r="K95" i="1"/>
  <c r="C95" i="1"/>
  <c r="D92" i="1"/>
  <c r="E92" i="1"/>
  <c r="F92" i="1"/>
  <c r="H92" i="1"/>
  <c r="I92" i="1"/>
  <c r="K92" i="1"/>
  <c r="C92" i="1"/>
  <c r="D90" i="1"/>
  <c r="E90" i="1"/>
  <c r="F90" i="1"/>
  <c r="I90" i="1"/>
  <c r="K90" i="1"/>
  <c r="C90" i="1"/>
  <c r="F86" i="1"/>
  <c r="H86" i="1"/>
  <c r="I86" i="1"/>
  <c r="K86" i="1"/>
  <c r="C86" i="1"/>
  <c r="D82" i="1"/>
  <c r="D72" i="1" s="1"/>
  <c r="E82" i="1"/>
  <c r="F82" i="1"/>
  <c r="H82" i="1"/>
  <c r="I82" i="1"/>
  <c r="K82" i="1"/>
  <c r="C82" i="1"/>
  <c r="D80" i="1"/>
  <c r="E80" i="1"/>
  <c r="F80" i="1"/>
  <c r="H80" i="1"/>
  <c r="I80" i="1"/>
  <c r="K80" i="1"/>
  <c r="C80" i="1"/>
  <c r="E73" i="1"/>
  <c r="F73" i="1"/>
  <c r="E70" i="1"/>
  <c r="F70" i="1"/>
  <c r="H70" i="1"/>
  <c r="I70" i="1"/>
  <c r="K70" i="1"/>
  <c r="D68" i="1"/>
  <c r="E68" i="1"/>
  <c r="F68" i="1"/>
  <c r="H68" i="1"/>
  <c r="I68" i="1"/>
  <c r="K68" i="1"/>
  <c r="C68" i="1"/>
  <c r="D66" i="1"/>
  <c r="E66" i="1"/>
  <c r="F66" i="1"/>
  <c r="H66" i="1"/>
  <c r="I66" i="1"/>
  <c r="K66" i="1"/>
  <c r="C66" i="1"/>
  <c r="C55" i="1"/>
  <c r="D48" i="1"/>
  <c r="D47" i="1" s="1"/>
  <c r="E48" i="1"/>
  <c r="E47" i="1" s="1"/>
  <c r="F48" i="1"/>
  <c r="F47" i="1" s="1"/>
  <c r="H48" i="1"/>
  <c r="H47" i="1" s="1"/>
  <c r="I48" i="1"/>
  <c r="I47" i="1" s="1"/>
  <c r="K48" i="1"/>
  <c r="K47" i="1" s="1"/>
  <c r="I61" i="1" l="1"/>
  <c r="E61" i="1"/>
  <c r="H61" i="1"/>
  <c r="C61" i="1"/>
  <c r="I72" i="1"/>
  <c r="H72" i="1"/>
  <c r="C142" i="1"/>
  <c r="L142" i="1" s="1"/>
  <c r="L82" i="1"/>
  <c r="L70" i="1"/>
  <c r="L80" i="1"/>
  <c r="C72" i="1"/>
  <c r="F72" i="1"/>
  <c r="D61" i="1"/>
  <c r="K61" i="1"/>
  <c r="G60" i="1"/>
  <c r="G46" i="1" s="1"/>
  <c r="G45" i="1" s="1"/>
  <c r="G178" i="1" s="1"/>
  <c r="G185" i="1" s="1"/>
  <c r="C94" i="1"/>
  <c r="H94" i="1"/>
  <c r="I94" i="1"/>
  <c r="D94" i="1"/>
  <c r="K94" i="1"/>
  <c r="F94" i="1"/>
  <c r="E94" i="1"/>
  <c r="F61" i="1"/>
  <c r="E72" i="1"/>
  <c r="C47" i="1"/>
  <c r="L177" i="1"/>
  <c r="L172" i="1"/>
  <c r="L171" i="1"/>
  <c r="L170" i="1"/>
  <c r="L168" i="1"/>
  <c r="L167" i="1"/>
  <c r="L163" i="1"/>
  <c r="L162" i="1"/>
  <c r="L161" i="1"/>
  <c r="L159" i="1"/>
  <c r="L157" i="1"/>
  <c r="L156" i="1"/>
  <c r="L155" i="1"/>
  <c r="L152" i="1"/>
  <c r="L145" i="1"/>
  <c r="L144" i="1"/>
  <c r="L141" i="1"/>
  <c r="L140" i="1"/>
  <c r="L138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78" i="1"/>
  <c r="L77" i="1"/>
  <c r="L76" i="1"/>
  <c r="L75" i="1"/>
  <c r="L66" i="1"/>
  <c r="L51" i="1"/>
  <c r="L48" i="1" s="1"/>
  <c r="K174" i="1"/>
  <c r="K173" i="1" s="1"/>
  <c r="K169" i="1"/>
  <c r="K166" i="1"/>
  <c r="K160" i="1"/>
  <c r="K158" i="1"/>
  <c r="K150" i="1"/>
  <c r="K37" i="1"/>
  <c r="K35" i="1"/>
  <c r="K32" i="1"/>
  <c r="K23" i="1"/>
  <c r="K20" i="1"/>
  <c r="K15" i="1"/>
  <c r="C60" i="1" l="1"/>
  <c r="C46" i="1" s="1"/>
  <c r="I60" i="1"/>
  <c r="I46" i="1" s="1"/>
  <c r="L61" i="1"/>
  <c r="H60" i="1"/>
  <c r="H46" i="1" s="1"/>
  <c r="L55" i="1"/>
  <c r="L47" i="1" s="1"/>
  <c r="F60" i="1"/>
  <c r="F46" i="1" s="1"/>
  <c r="L94" i="1"/>
  <c r="E60" i="1"/>
  <c r="E46" i="1" s="1"/>
  <c r="D60" i="1"/>
  <c r="D46" i="1" s="1"/>
  <c r="K14" i="1"/>
  <c r="K13" i="1" s="1"/>
  <c r="K40" i="1" s="1"/>
  <c r="K42" i="1" s="1"/>
  <c r="K153" i="1"/>
  <c r="K149" i="1" s="1"/>
  <c r="H15" i="1"/>
  <c r="I15" i="1"/>
  <c r="F166" i="1" l="1"/>
  <c r="F153" i="1" s="1"/>
  <c r="F150" i="1"/>
  <c r="F37" i="1"/>
  <c r="F35" i="1"/>
  <c r="F32" i="1"/>
  <c r="F23" i="1"/>
  <c r="F20" i="1"/>
  <c r="F15" i="1"/>
  <c r="E174" i="1"/>
  <c r="E173" i="1" s="1"/>
  <c r="E169" i="1"/>
  <c r="E166" i="1"/>
  <c r="E160" i="1"/>
  <c r="E158" i="1"/>
  <c r="E150" i="1"/>
  <c r="E37" i="1"/>
  <c r="E35" i="1"/>
  <c r="E32" i="1"/>
  <c r="E23" i="1"/>
  <c r="E20" i="1"/>
  <c r="E15" i="1"/>
  <c r="F149" i="1" l="1"/>
  <c r="F14" i="1"/>
  <c r="F13" i="1" s="1"/>
  <c r="F40" i="1" s="1"/>
  <c r="F42" i="1" s="1"/>
  <c r="E153" i="1"/>
  <c r="E149" i="1" s="1"/>
  <c r="E14" i="1"/>
  <c r="E13" i="1" s="1"/>
  <c r="E40" i="1" s="1"/>
  <c r="E42" i="1" s="1"/>
  <c r="D15" i="1" l="1"/>
  <c r="L15" i="1" s="1"/>
  <c r="L137" i="1" l="1"/>
  <c r="E45" i="1"/>
  <c r="E178" i="1" s="1"/>
  <c r="E185" i="1" s="1"/>
  <c r="D150" i="1"/>
  <c r="H150" i="1"/>
  <c r="I150" i="1"/>
  <c r="D158" i="1"/>
  <c r="H158" i="1"/>
  <c r="I158" i="1"/>
  <c r="D160" i="1"/>
  <c r="H160" i="1"/>
  <c r="I160" i="1"/>
  <c r="D166" i="1"/>
  <c r="H166" i="1"/>
  <c r="I166" i="1"/>
  <c r="D169" i="1"/>
  <c r="H169" i="1"/>
  <c r="I169" i="1"/>
  <c r="D174" i="1"/>
  <c r="D173" i="1" s="1"/>
  <c r="H174" i="1"/>
  <c r="I174" i="1"/>
  <c r="I173" i="1" s="1"/>
  <c r="D153" i="1" l="1"/>
  <c r="D149" i="1" s="1"/>
  <c r="I153" i="1"/>
  <c r="I149" i="1" s="1"/>
  <c r="H153" i="1"/>
  <c r="H173" i="1"/>
  <c r="D35" i="1"/>
  <c r="H35" i="1"/>
  <c r="I35" i="1"/>
  <c r="C35" i="1"/>
  <c r="D32" i="1"/>
  <c r="H32" i="1"/>
  <c r="I32" i="1"/>
  <c r="C32" i="1"/>
  <c r="D23" i="1"/>
  <c r="H23" i="1"/>
  <c r="I23" i="1"/>
  <c r="C23" i="1"/>
  <c r="D20" i="1"/>
  <c r="H20" i="1"/>
  <c r="I20" i="1"/>
  <c r="C20" i="1"/>
  <c r="C37" i="1"/>
  <c r="D37" i="1"/>
  <c r="H37" i="1"/>
  <c r="I37" i="1"/>
  <c r="C160" i="1"/>
  <c r="L160" i="1" s="1"/>
  <c r="C166" i="1"/>
  <c r="L166" i="1" s="1"/>
  <c r="C169" i="1"/>
  <c r="L169" i="1" s="1"/>
  <c r="C158" i="1"/>
  <c r="L151" i="1"/>
  <c r="L32" i="1" l="1"/>
  <c r="C14" i="1"/>
  <c r="C13" i="1" s="1"/>
  <c r="C40" i="1" s="1"/>
  <c r="C42" i="1" s="1"/>
  <c r="L20" i="1"/>
  <c r="L37" i="1"/>
  <c r="L23" i="1"/>
  <c r="L35" i="1"/>
  <c r="H149" i="1"/>
  <c r="H45" i="1" s="1"/>
  <c r="H178" i="1" s="1"/>
  <c r="H185" i="1" s="1"/>
  <c r="D45" i="1"/>
  <c r="L158" i="1"/>
  <c r="C153" i="1"/>
  <c r="L153" i="1" s="1"/>
  <c r="I45" i="1"/>
  <c r="I178" i="1" s="1"/>
  <c r="I185" i="1" s="1"/>
  <c r="I14" i="1"/>
  <c r="I13" i="1" s="1"/>
  <c r="I40" i="1" s="1"/>
  <c r="I42" i="1" s="1"/>
  <c r="D14" i="1"/>
  <c r="D13" i="1" s="1"/>
  <c r="H14" i="1"/>
  <c r="C150" i="1"/>
  <c r="L14" i="1" l="1"/>
  <c r="D178" i="1"/>
  <c r="D185" i="1" s="1"/>
  <c r="L150" i="1"/>
  <c r="C149" i="1"/>
  <c r="D40" i="1"/>
  <c r="D42" i="1" s="1"/>
  <c r="H13" i="1"/>
  <c r="H40" i="1" s="1"/>
  <c r="H42" i="1" s="1"/>
  <c r="L13" i="1" l="1"/>
  <c r="L40" i="1"/>
  <c r="L42" i="1" s="1"/>
  <c r="C45" i="1"/>
  <c r="C178" i="1" s="1"/>
  <c r="C185" i="1" s="1"/>
  <c r="L173" i="1" l="1"/>
  <c r="L174" i="1"/>
  <c r="F45" i="1"/>
  <c r="F178" i="1" l="1"/>
  <c r="F185" i="1" s="1"/>
  <c r="L149" i="1"/>
  <c r="K73" i="1" l="1"/>
  <c r="L73" i="1" s="1"/>
  <c r="K72" i="1" l="1"/>
  <c r="L72" i="1" s="1"/>
  <c r="L60" i="1" l="1"/>
  <c r="K60" i="1"/>
  <c r="K46" i="1" s="1"/>
  <c r="K45" i="1" s="1"/>
  <c r="L46" i="1" l="1"/>
  <c r="K178" i="1"/>
  <c r="L178" i="1" l="1"/>
  <c r="L185" i="1" s="1"/>
  <c r="K185" i="1"/>
  <c r="L45" i="1"/>
</calcChain>
</file>

<file path=xl/sharedStrings.xml><?xml version="1.0" encoding="utf-8"?>
<sst xmlns="http://schemas.openxmlformats.org/spreadsheetml/2006/main" count="194" uniqueCount="179">
  <si>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</si>
  <si>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</si>
  <si>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</si>
  <si>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</si>
  <si>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</si>
  <si>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</si>
  <si>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</si>
  <si>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</si>
  <si>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</si>
  <si>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</si>
  <si>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</si>
  <si>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</si>
  <si>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</si>
  <si>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</si>
  <si>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</si>
  <si>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</si>
  <si>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</si>
  <si>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</si>
  <si>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</si>
  <si>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</si>
  <si>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</si>
  <si>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</si>
  <si>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</si>
  <si>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</si>
  <si>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</si>
  <si>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</si>
  <si>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</si>
  <si>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</si>
  <si>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</si>
  <si>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</si>
  <si>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</si>
  <si>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</si>
  <si>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</si>
  <si>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</si>
  <si>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</si>
  <si>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</si>
  <si>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</si>
  <si>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</si>
  <si>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</si>
  <si>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</si>
  <si>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</si>
  <si>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</si>
  <si>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</si>
  <si>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</si>
  <si>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</si>
  <si>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</si>
  <si>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</si>
  <si>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</si>
  <si>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</si>
  <si>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</si>
  <si>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</si>
  <si>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</si>
  <si>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</si>
  <si>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</si>
  <si>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</si>
  <si>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</si>
  <si>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</si>
  <si>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</si>
  <si>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</si>
  <si>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</si>
  <si>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</si>
  <si>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</si>
  <si>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</si>
  <si>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</si>
  <si>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</si>
  <si>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</si>
  <si>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</si>
  <si>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</si>
  <si>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</si>
  <si>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</si>
  <si>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</si>
  <si>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</si>
  <si>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</si>
  <si>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</si>
  <si>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</si>
  <si>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</si>
  <si>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</si>
  <si>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</si>
  <si>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</si>
  <si>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</si>
  <si>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</si>
  <si>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</si>
  <si>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</si>
  <si>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</si>
  <si>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</si>
  <si>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</si>
  <si>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</si>
  <si>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</si>
  <si>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</si>
  <si>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</si>
  <si>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</si>
  <si>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</si>
  <si>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</si>
  <si>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</si>
  <si>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</si>
  <si>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</si>
  <si>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</si>
  <si>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</si>
  <si>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</si>
  <si>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</si>
  <si>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</si>
  <si>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</si>
  <si>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</si>
  <si>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</si>
  <si>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</si>
  <si>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</si>
  <si>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</si>
  <si>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</si>
  <si>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</si>
  <si>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</si>
  <si>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</si>
  <si>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</si>
  <si>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</si>
  <si>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</si>
  <si>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</si>
  <si>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</si>
  <si>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</si>
  <si>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</si>
  <si>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</si>
  <si>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</si>
  <si>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</si>
  <si>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</si>
  <si>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</si>
  <si>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</si>
  <si>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</si>
  <si>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</si>
  <si>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</si>
  <si>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</si>
  <si>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</si>
  <si>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</si>
  <si>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</si>
  <si>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</si>
  <si>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</si>
  <si>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</si>
  <si>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</si>
  <si>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</si>
  <si>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</si>
  <si>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</si>
  <si>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</si>
  <si>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</si>
  <si>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</si>
  <si>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</si>
  <si>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</si>
  <si>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Tekuće pomoći iz proračuna koji nije nadl.</t>
  </si>
  <si>
    <t xml:space="preserve">Zakup </t>
  </si>
  <si>
    <t>Premija osiguranja-zaposlenih - odgovornost prema trećima</t>
  </si>
  <si>
    <t>Zgrade obraz.institucija-ulaganja u zgradu</t>
  </si>
  <si>
    <t>Uredski namještaj - učionice</t>
  </si>
  <si>
    <t>Županija
-DEC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</si>
  <si>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</si>
  <si>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</si>
  <si>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</si>
  <si>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</si>
  <si>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</si>
  <si>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</si>
  <si>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Tekuće pomoći iz proračuna koji nije nadl.- udžbenici</t>
  </si>
  <si>
    <t>lektire</t>
  </si>
  <si>
    <t>Tekuće pomoći iz pr.koji nije nadl.</t>
  </si>
  <si>
    <t>udžbenici-RADNI</t>
  </si>
  <si>
    <t xml:space="preserve">Ostali materijal za potrebe poslovanja </t>
  </si>
  <si>
    <t xml:space="preserve">Udžbenici - pomoći </t>
  </si>
  <si>
    <t>Izradila: Marina Zebec</t>
  </si>
  <si>
    <t>Ravnateljica: Sanja Šakoronja, prof.</t>
  </si>
  <si>
    <t>Ostale pristojbe i naknade -diplome</t>
  </si>
  <si>
    <r>
      <rPr>
        <b/>
        <sz val="12"/>
        <rFont val="Arial"/>
        <family val="2"/>
        <charset val="238"/>
      </rPr>
      <t>PLAN 2022</t>
    </r>
    <r>
      <rPr>
        <b/>
        <sz val="18"/>
        <rFont val="Arial"/>
        <family val="2"/>
        <charset val="238"/>
      </rPr>
      <t>.</t>
    </r>
  </si>
  <si>
    <t>Udžbenici</t>
  </si>
  <si>
    <t>Regres, božićnica, dar za djecu</t>
  </si>
  <si>
    <t>Vlastiti 
prihod</t>
  </si>
  <si>
    <t>Dod. 
nef.im.</t>
  </si>
  <si>
    <t xml:space="preserve">VIŠAK IZ 2021. </t>
  </si>
  <si>
    <t>UTROŠAK PRENESENOG VIŠKA</t>
  </si>
  <si>
    <t>UKUPNO RASHODI</t>
  </si>
  <si>
    <t>UKUPNO PRIHODI</t>
  </si>
  <si>
    <t>UKUPNO PRIHODI S VIŠKOM</t>
  </si>
  <si>
    <t>Oroslavje, 29.12.2022.</t>
  </si>
  <si>
    <t>A. MIHANOVIĆA 6, OROSLAVJE</t>
  </si>
  <si>
    <t>KLASA: 400-02/22-01/01</t>
  </si>
  <si>
    <t xml:space="preserve"> 4. izmjena Financijskog plana za 2022. godinu </t>
  </si>
  <si>
    <t>URBROJ: 2140-75-01-22-4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</si>
</sst>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  <font>
      <b/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 applyProtection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/>
    <xf numFmtId="3" fontId="1" fillId="2" borderId="7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4" fillId="2" borderId="1" xfId="0" applyNumberFormat="1" applyFont="1" applyFill="1" applyBorder="1" applyAlignment="1" applyProtection="1"/>
    <xf numFmtId="0" fontId="2" fillId="0" borderId="0" xfId="0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 applyProtection="1"/>
    <xf numFmtId="3" fontId="2" fillId="0" borderId="4" xfId="0" applyNumberFormat="1" applyFont="1" applyBorder="1"/>
    <xf numFmtId="0" fontId="9" fillId="0" borderId="0" xfId="0" applyFont="1"/>
    <xf numFmtId="0" fontId="10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 applyProtection="1"/>
    <xf numFmtId="4" fontId="11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1" fillId="3" borderId="18" xfId="0" applyNumberFormat="1" applyFont="1" applyFill="1" applyBorder="1" applyAlignment="1" applyProtection="1"/>
    <xf numFmtId="4" fontId="1" fillId="3" borderId="7" xfId="0" applyNumberFormat="1" applyFont="1" applyFill="1" applyBorder="1" applyAlignment="1" applyProtection="1"/>
    <xf numFmtId="4" fontId="1" fillId="0" borderId="7" xfId="0" applyNumberFormat="1" applyFont="1" applyBorder="1" applyAlignment="1" applyProtection="1"/>
    <xf numFmtId="4" fontId="4" fillId="2" borderId="7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3" fillId="4" borderId="0" xfId="0" applyFont="1" applyFill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/>
    <xf numFmtId="0" fontId="3" fillId="0" borderId="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" fontId="3" fillId="3" borderId="19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4" fontId="2" fillId="0" borderId="16" xfId="0" applyNumberFormat="1" applyFont="1" applyBorder="1" applyProtection="1">
      <protection locked="0"/>
    </xf>
    <xf numFmtId="4" fontId="3" fillId="2" borderId="1" xfId="0" applyNumberFormat="1" applyFont="1" applyFill="1" applyBorder="1" applyAlignment="1">
      <alignment horizontal="right"/>
    </xf>
    <xf numFmtId="4" fontId="3" fillId="0" borderId="4" xfId="0" applyNumberFormat="1" applyFont="1" applyBorder="1"/>
    <xf numFmtId="4" fontId="1" fillId="0" borderId="1" xfId="0" applyNumberFormat="1" applyFont="1" applyBorder="1" applyAlignment="1" applyProtection="1"/>
    <xf numFmtId="4" fontId="2" fillId="0" borderId="1" xfId="0" applyNumberFormat="1" applyFont="1" applyBorder="1" applyAlignment="1" applyProtection="1">
      <protection locked="0"/>
    </xf>
    <xf numFmtId="4" fontId="6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/>
    <xf numFmtId="4" fontId="1" fillId="0" borderId="1" xfId="0" applyNumberFormat="1" applyFont="1" applyBorder="1"/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4" fillId="0" borderId="1" xfId="0" applyNumberFormat="1" applyFont="1" applyBorder="1"/>
    <xf numFmtId="4" fontId="4" fillId="0" borderId="1" xfId="0" applyNumberFormat="1" applyFont="1" applyBorder="1" applyProtection="1">
      <protection locked="0"/>
    </xf>
    <xf numFmtId="4" fontId="1" fillId="0" borderId="4" xfId="0" applyNumberFormat="1" applyFont="1" applyBorder="1"/>
    <xf numFmtId="4" fontId="1" fillId="0" borderId="9" xfId="0" applyNumberFormat="1" applyFont="1" applyBorder="1"/>
    <xf numFmtId="4" fontId="4" fillId="2" borderId="1" xfId="0" applyNumberFormat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3" fillId="0" borderId="7" xfId="0" applyNumberFormat="1" applyFont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4" fontId="2" fillId="0" borderId="16" xfId="0" applyNumberFormat="1" applyFont="1" applyBorder="1"/>
    <xf numFmtId="4" fontId="12" fillId="0" borderId="1" xfId="0" applyNumberFormat="1" applyFont="1" applyBorder="1"/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14" xfId="0" applyFont="1" applyBorder="1"/>
    <xf numFmtId="4" fontId="12" fillId="0" borderId="14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/>
      <protection locked="0"/>
    </xf>
    <xf numFmtId="4" fontId="12" fillId="0" borderId="1" xfId="0" applyNumberFormat="1" applyFont="1" applyBorder="1" applyAlignment="1">
      <alignment horizontal="right"/>
    </xf>
    <xf numFmtId="4" fontId="2" fillId="0" borderId="16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4" fillId="0" borderId="16" xfId="0" applyFont="1" applyBorder="1"/>
    <xf numFmtId="4" fontId="4" fillId="0" borderId="16" xfId="0" applyNumberFormat="1" applyFont="1" applyBorder="1"/>
    <xf numFmtId="0" fontId="2" fillId="0" borderId="0" xfId="0" applyFont="1" applyAlignment="1">
      <alignment horizontal="left"/>
    </xf>
    <xf numFmtId="4" fontId="3" fillId="4" borderId="1" xfId="0" applyNumberFormat="1" applyFont="1" applyFill="1" applyBorder="1" applyAlignment="1" applyProtection="1"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"/>
  <sheetViews>
    <sheetView tabSelected="1" zoomScaleNormal="100" zoomScalePageLayoutView="50" workbookViewId="0">
      <selection activeCell="A5" sqref="A5"/>
    </sheetView>
  </sheetViews>
  <sheetFormatPr defaultRowHeight="15.75" x14ac:dyDescent="0.25"/>
  <cols>
    <col min="1" max="1" width="8.28515625" style="91" customWidth="1"/>
    <col min="2" max="2" width="49.5703125" style="91" customWidth="1"/>
    <col min="3" max="3" width="22.85546875" style="49" customWidth="1"/>
    <col min="4" max="4" width="18.7109375" style="167" customWidth="1"/>
    <col min="5" max="5" width="17.5703125" style="49" customWidth="1"/>
    <col min="6" max="6" width="18" style="49" customWidth="1"/>
    <col min="7" max="7" width="19.28515625" style="49" customWidth="1"/>
    <col min="8" max="8" width="19.140625" style="49" customWidth="1"/>
    <col min="9" max="9" width="17.42578125" style="49" customWidth="1"/>
    <col min="10" max="10" width="14.7109375" style="49" hidden="1" customWidth="1"/>
    <col min="11" max="11" width="17.7109375" style="49" customWidth="1"/>
    <col min="12" max="12" width="22.28515625" style="49" customWidth="1"/>
    <col min="13" max="14" width="10.140625" style="91" bestFit="1" customWidth="1"/>
    <col min="15" max="16384" width="9.140625" style="91"/>
  </cols>
  <sheetData>
    <row r="1" spans="1:12" ht="5.25" customHeight="1" x14ac:dyDescent="0.3">
      <c r="A1" s="47"/>
      <c r="B1" s="48"/>
    </row>
    <row r="2" spans="1:12" x14ac:dyDescent="0.25">
      <c r="A2" s="177" t="s">
        <v>154</v>
      </c>
      <c r="B2" s="177"/>
      <c r="C2" s="50"/>
      <c r="D2" s="50"/>
      <c r="F2" s="50"/>
      <c r="G2" s="50"/>
      <c r="I2" s="50"/>
      <c r="J2" s="50"/>
      <c r="K2" s="50"/>
      <c r="L2" s="50"/>
    </row>
    <row r="3" spans="1:12" x14ac:dyDescent="0.25">
      <c r="A3" s="177" t="s">
        <v>175</v>
      </c>
      <c r="B3" s="177"/>
      <c r="C3" s="50"/>
      <c r="D3" s="50"/>
      <c r="F3" s="50"/>
      <c r="G3" s="50"/>
      <c r="H3" s="50"/>
      <c r="I3" s="50"/>
      <c r="J3" s="50"/>
      <c r="K3" s="50"/>
      <c r="L3" s="50"/>
    </row>
    <row r="4" spans="1:12" x14ac:dyDescent="0.25">
      <c r="A4" s="177" t="s">
        <v>176</v>
      </c>
      <c r="B4" s="177"/>
      <c r="C4" s="50"/>
      <c r="D4" s="50"/>
      <c r="F4" s="50"/>
      <c r="G4" s="50"/>
      <c r="H4" s="50"/>
      <c r="I4" s="50"/>
      <c r="J4" s="50"/>
      <c r="K4" s="50"/>
      <c r="L4" s="50"/>
    </row>
    <row r="5" spans="1:12" x14ac:dyDescent="0.25">
      <c r="A5" s="177" t="s">
        <v>178</v>
      </c>
      <c r="B5" s="177"/>
      <c r="C5" s="50"/>
      <c r="D5" s="50"/>
      <c r="F5" s="50"/>
      <c r="G5" s="50"/>
      <c r="H5" s="50"/>
      <c r="I5" s="50"/>
      <c r="J5" s="50"/>
      <c r="K5" s="50"/>
      <c r="L5" s="50"/>
    </row>
    <row r="6" spans="1:12" x14ac:dyDescent="0.25">
      <c r="A6" s="177" t="s">
        <v>174</v>
      </c>
      <c r="B6" s="177"/>
      <c r="C6" s="50"/>
      <c r="D6" s="50"/>
      <c r="F6" s="50"/>
      <c r="G6" s="50"/>
      <c r="H6" s="50"/>
      <c r="I6" s="50"/>
      <c r="J6" s="50"/>
      <c r="K6" s="50"/>
      <c r="L6" s="50"/>
    </row>
    <row r="7" spans="1:12" x14ac:dyDescent="0.25">
      <c r="A7" s="161"/>
      <c r="B7" s="161"/>
      <c r="C7" s="50"/>
      <c r="D7" s="50"/>
      <c r="F7" s="50"/>
      <c r="G7" s="50"/>
      <c r="H7" s="50"/>
      <c r="I7" s="50"/>
      <c r="J7" s="50"/>
      <c r="K7" s="50"/>
      <c r="L7" s="50"/>
    </row>
    <row r="8" spans="1:12" x14ac:dyDescent="0.25">
      <c r="A8" s="161"/>
      <c r="B8" s="161"/>
      <c r="C8" s="50"/>
      <c r="D8" s="50"/>
      <c r="F8" s="50"/>
      <c r="G8" s="50"/>
      <c r="H8" s="50"/>
      <c r="I8" s="50"/>
      <c r="J8" s="50"/>
      <c r="K8" s="50"/>
      <c r="L8" s="50"/>
    </row>
    <row r="9" spans="1:12" ht="49.5" customHeight="1" x14ac:dyDescent="0.25">
      <c r="A9" s="179" t="s">
        <v>177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8.25" customHeight="1" thickBot="1" x14ac:dyDescent="0.3">
      <c r="A10" s="51"/>
      <c r="B10" s="160"/>
      <c r="C10" s="127"/>
      <c r="D10" s="127"/>
      <c r="E10" s="127"/>
      <c r="F10" s="127"/>
      <c r="G10" s="127"/>
      <c r="H10" s="127"/>
      <c r="I10" s="127"/>
      <c r="J10" s="127"/>
      <c r="K10" s="149"/>
    </row>
    <row r="11" spans="1:12" ht="32.25" thickBot="1" x14ac:dyDescent="0.3">
      <c r="A11" s="17" t="s">
        <v>119</v>
      </c>
      <c r="B11" s="15" t="s">
        <v>120</v>
      </c>
      <c r="C11" s="128" t="s">
        <v>124</v>
      </c>
      <c r="D11" s="148" t="s">
        <v>148</v>
      </c>
      <c r="E11" s="150" t="s">
        <v>140</v>
      </c>
      <c r="F11" s="128" t="s">
        <v>122</v>
      </c>
      <c r="G11" s="128" t="s">
        <v>150</v>
      </c>
      <c r="H11" s="148" t="s">
        <v>167</v>
      </c>
      <c r="I11" s="128" t="s">
        <v>121</v>
      </c>
      <c r="J11" s="128"/>
      <c r="K11" s="148" t="s">
        <v>168</v>
      </c>
      <c r="L11" s="52" t="s">
        <v>164</v>
      </c>
    </row>
    <row r="12" spans="1:12" ht="23.25" x14ac:dyDescent="0.25">
      <c r="A12" s="9"/>
      <c r="B12" s="14" t="s">
        <v>118</v>
      </c>
      <c r="C12" s="53"/>
      <c r="D12" s="53"/>
      <c r="E12" s="151"/>
      <c r="F12" s="53"/>
      <c r="G12" s="53"/>
      <c r="H12" s="53"/>
      <c r="I12" s="53"/>
      <c r="J12" s="53"/>
      <c r="K12" s="53"/>
      <c r="L12" s="54"/>
    </row>
    <row r="13" spans="1:12" x14ac:dyDescent="0.25">
      <c r="A13" s="21" t="s">
        <v>123</v>
      </c>
      <c r="B13" s="22" t="s">
        <v>89</v>
      </c>
      <c r="C13" s="55">
        <f>SUM(C14+C37)</f>
        <v>7950500</v>
      </c>
      <c r="D13" s="55">
        <f>SUM(D14+D37)</f>
        <v>464459</v>
      </c>
      <c r="E13" s="56">
        <f>SUM(E14+E37)</f>
        <v>164250</v>
      </c>
      <c r="F13" s="55">
        <f>SUM(F14+F37)</f>
        <v>311430</v>
      </c>
      <c r="G13" s="55">
        <f>SUM(G14+G37)</f>
        <v>290000</v>
      </c>
      <c r="H13" s="55">
        <f t="shared" ref="H13:I13" si="0">SUM(H14+H37)</f>
        <v>22000</v>
      </c>
      <c r="I13" s="55">
        <f t="shared" si="0"/>
        <v>15000</v>
      </c>
      <c r="J13" s="55"/>
      <c r="K13" s="55">
        <f>SUM(K14+K37)</f>
        <v>1260</v>
      </c>
      <c r="L13" s="55">
        <f>SUM(C13:K13)-J13</f>
        <v>9218899</v>
      </c>
    </row>
    <row r="14" spans="1:12" s="106" customFormat="1" x14ac:dyDescent="0.25">
      <c r="A14" s="24">
        <v>6</v>
      </c>
      <c r="B14" s="6" t="s">
        <v>105</v>
      </c>
      <c r="C14" s="129">
        <f>SUM(C15+C20+C23+C26+C32+C35)</f>
        <v>7950500</v>
      </c>
      <c r="D14" s="129">
        <f t="shared" ref="D14:I14" si="1">SUM(D15+D20+D23+D26+D32+D35)</f>
        <v>464459</v>
      </c>
      <c r="E14" s="57">
        <f>SUM(E15+E20+E23+E26+E32+E35)</f>
        <v>164250</v>
      </c>
      <c r="F14" s="129">
        <f>SUM(F15+F20+F23+F26+F32+F35)</f>
        <v>311430</v>
      </c>
      <c r="G14" s="129">
        <f>SUM(G15+G20+G23+G26+G32+G35)</f>
        <v>290000</v>
      </c>
      <c r="H14" s="129">
        <f t="shared" si="1"/>
        <v>22000</v>
      </c>
      <c r="I14" s="129">
        <f t="shared" si="1"/>
        <v>15000</v>
      </c>
      <c r="J14" s="129"/>
      <c r="K14" s="129">
        <f>SUM(K15+K20+K23+K26+K32+K35)</f>
        <v>0</v>
      </c>
      <c r="L14" s="55">
        <f t="shared" ref="L14:L38" si="2">SUM(C14:K14)</f>
        <v>9217639</v>
      </c>
    </row>
    <row r="15" spans="1:12" s="106" customFormat="1" ht="31.5" x14ac:dyDescent="0.25">
      <c r="A15" s="11">
        <v>63</v>
      </c>
      <c r="B15" s="27" t="s">
        <v>134</v>
      </c>
      <c r="C15" s="118">
        <f>SUM(C16:C19)</f>
        <v>7950500</v>
      </c>
      <c r="D15" s="118">
        <f t="shared" ref="D15:K15" si="3">SUM(D16:D19)</f>
        <v>0</v>
      </c>
      <c r="E15" s="58">
        <f t="shared" si="3"/>
        <v>0</v>
      </c>
      <c r="F15" s="118">
        <f t="shared" si="3"/>
        <v>311430</v>
      </c>
      <c r="G15" s="118">
        <f t="shared" si="3"/>
        <v>0</v>
      </c>
      <c r="H15" s="118">
        <f t="shared" si="3"/>
        <v>0</v>
      </c>
      <c r="I15" s="118">
        <f t="shared" si="3"/>
        <v>0</v>
      </c>
      <c r="J15" s="118"/>
      <c r="K15" s="118">
        <f t="shared" si="3"/>
        <v>0</v>
      </c>
      <c r="L15" s="55">
        <f t="shared" si="2"/>
        <v>8261930</v>
      </c>
    </row>
    <row r="16" spans="1:12" s="106" customFormat="1" ht="35.25" customHeight="1" x14ac:dyDescent="0.25">
      <c r="A16" s="12">
        <v>63612</v>
      </c>
      <c r="B16" s="36" t="s">
        <v>133</v>
      </c>
      <c r="C16" s="116">
        <v>7649500</v>
      </c>
      <c r="D16" s="116"/>
      <c r="E16" s="152"/>
      <c r="F16" s="116"/>
      <c r="G16" s="116"/>
      <c r="H16" s="116"/>
      <c r="I16" s="116"/>
      <c r="J16" s="116"/>
      <c r="K16" s="116"/>
      <c r="L16" s="55">
        <f t="shared" si="2"/>
        <v>7649500</v>
      </c>
    </row>
    <row r="17" spans="1:12" s="106" customFormat="1" ht="32.25" customHeight="1" x14ac:dyDescent="0.25">
      <c r="A17" s="12">
        <v>63613</v>
      </c>
      <c r="B17" s="36" t="s">
        <v>157</v>
      </c>
      <c r="C17" s="116">
        <v>29000</v>
      </c>
      <c r="D17" s="116"/>
      <c r="E17" s="152"/>
      <c r="F17" s="116">
        <v>60000</v>
      </c>
      <c r="G17" s="116"/>
      <c r="H17" s="116"/>
      <c r="I17" s="116"/>
      <c r="J17" s="116"/>
      <c r="K17" s="116"/>
      <c r="L17" s="55">
        <f t="shared" si="2"/>
        <v>89000</v>
      </c>
    </row>
    <row r="18" spans="1:12" s="107" customFormat="1" ht="32.25" customHeight="1" x14ac:dyDescent="0.25">
      <c r="A18" s="12">
        <v>636112</v>
      </c>
      <c r="B18" s="36" t="s">
        <v>155</v>
      </c>
      <c r="C18" s="116">
        <v>270000</v>
      </c>
      <c r="D18" s="116"/>
      <c r="E18" s="153"/>
      <c r="F18" s="116"/>
      <c r="G18" s="116"/>
      <c r="H18" s="116"/>
      <c r="I18" s="116"/>
      <c r="J18" s="116"/>
      <c r="K18" s="116"/>
      <c r="L18" s="55">
        <f t="shared" si="2"/>
        <v>270000</v>
      </c>
    </row>
    <row r="19" spans="1:12" s="106" customFormat="1" ht="33.75" customHeight="1" x14ac:dyDescent="0.25">
      <c r="A19" s="12">
        <v>636112</v>
      </c>
      <c r="B19" s="36" t="s">
        <v>143</v>
      </c>
      <c r="C19" s="116">
        <v>2000</v>
      </c>
      <c r="D19" s="116"/>
      <c r="E19" s="152"/>
      <c r="F19" s="116">
        <v>251430</v>
      </c>
      <c r="G19" s="116"/>
      <c r="H19" s="116"/>
      <c r="I19" s="116"/>
      <c r="J19" s="116"/>
      <c r="K19" s="116"/>
      <c r="L19" s="55">
        <f t="shared" si="2"/>
        <v>253430</v>
      </c>
    </row>
    <row r="20" spans="1:12" x14ac:dyDescent="0.25">
      <c r="A20" s="11">
        <v>64</v>
      </c>
      <c r="B20" s="7" t="s">
        <v>106</v>
      </c>
      <c r="C20" s="118">
        <f>SUM(C21+C22)</f>
        <v>0</v>
      </c>
      <c r="D20" s="118">
        <f t="shared" ref="D20:I20" si="4">SUM(D21+D22)</f>
        <v>0</v>
      </c>
      <c r="E20" s="58">
        <f>SUM(E21+E22)</f>
        <v>0</v>
      </c>
      <c r="F20" s="118">
        <f>SUM(F21+F22)</f>
        <v>0</v>
      </c>
      <c r="G20" s="118">
        <f>SUM(G21+G22)</f>
        <v>0</v>
      </c>
      <c r="H20" s="118">
        <f t="shared" si="4"/>
        <v>0</v>
      </c>
      <c r="I20" s="118">
        <f t="shared" si="4"/>
        <v>0</v>
      </c>
      <c r="J20" s="118"/>
      <c r="K20" s="118">
        <f>SUM(K21+K22)</f>
        <v>0</v>
      </c>
      <c r="L20" s="55">
        <f t="shared" si="2"/>
        <v>0</v>
      </c>
    </row>
    <row r="21" spans="1:12" x14ac:dyDescent="0.25">
      <c r="A21" s="12">
        <v>64199</v>
      </c>
      <c r="B21" s="13" t="s">
        <v>107</v>
      </c>
      <c r="C21" s="117"/>
      <c r="D21" s="117"/>
      <c r="E21" s="152"/>
      <c r="F21" s="117"/>
      <c r="G21" s="117"/>
      <c r="H21" s="117"/>
      <c r="I21" s="117"/>
      <c r="J21" s="117"/>
      <c r="K21" s="117"/>
      <c r="L21" s="55">
        <f t="shared" si="2"/>
        <v>0</v>
      </c>
    </row>
    <row r="22" spans="1:12" x14ac:dyDescent="0.25">
      <c r="A22" s="12">
        <v>64224</v>
      </c>
      <c r="B22" s="13" t="s">
        <v>108</v>
      </c>
      <c r="C22" s="117"/>
      <c r="D22" s="117"/>
      <c r="E22" s="152"/>
      <c r="F22" s="117"/>
      <c r="G22" s="117"/>
      <c r="H22" s="117"/>
      <c r="I22" s="117"/>
      <c r="J22" s="117"/>
      <c r="K22" s="117"/>
      <c r="L22" s="55">
        <f t="shared" si="2"/>
        <v>0</v>
      </c>
    </row>
    <row r="23" spans="1:12" s="106" customFormat="1" x14ac:dyDescent="0.25">
      <c r="A23" s="25">
        <v>65</v>
      </c>
      <c r="B23" s="16" t="s">
        <v>110</v>
      </c>
      <c r="C23" s="130">
        <f>SUM(C24+C25)</f>
        <v>0</v>
      </c>
      <c r="D23" s="130">
        <f t="shared" ref="D23:I23" si="5">SUM(D24+D25)</f>
        <v>0</v>
      </c>
      <c r="E23" s="59">
        <f>SUM(E24+E25)</f>
        <v>0</v>
      </c>
      <c r="F23" s="130">
        <f>SUM(F24+F25)</f>
        <v>0</v>
      </c>
      <c r="G23" s="130">
        <f>SUM(G24+G25)</f>
        <v>290000</v>
      </c>
      <c r="H23" s="130">
        <f t="shared" si="5"/>
        <v>0</v>
      </c>
      <c r="I23" s="130">
        <f t="shared" si="5"/>
        <v>0</v>
      </c>
      <c r="J23" s="130"/>
      <c r="K23" s="130">
        <f>SUM(K24+K25)</f>
        <v>0</v>
      </c>
      <c r="L23" s="55">
        <f t="shared" si="2"/>
        <v>290000</v>
      </c>
    </row>
    <row r="24" spans="1:12" x14ac:dyDescent="0.25">
      <c r="A24" s="12">
        <v>65264</v>
      </c>
      <c r="B24" s="13" t="s">
        <v>151</v>
      </c>
      <c r="C24" s="117"/>
      <c r="D24" s="117"/>
      <c r="E24" s="152"/>
      <c r="F24" s="117"/>
      <c r="G24" s="117">
        <v>220000</v>
      </c>
      <c r="H24" s="117"/>
      <c r="I24" s="117"/>
      <c r="J24" s="117"/>
      <c r="K24" s="117"/>
      <c r="L24" s="55">
        <f t="shared" si="2"/>
        <v>220000</v>
      </c>
    </row>
    <row r="25" spans="1:12" ht="31.5" x14ac:dyDescent="0.25">
      <c r="A25" s="12">
        <v>65269</v>
      </c>
      <c r="B25" s="13" t="s">
        <v>152</v>
      </c>
      <c r="C25" s="117"/>
      <c r="D25" s="117"/>
      <c r="E25" s="152"/>
      <c r="F25" s="117"/>
      <c r="G25" s="117">
        <v>70000</v>
      </c>
      <c r="H25" s="117"/>
      <c r="I25" s="117"/>
      <c r="J25" s="117"/>
      <c r="K25" s="117"/>
      <c r="L25" s="55">
        <f t="shared" si="2"/>
        <v>70000</v>
      </c>
    </row>
    <row r="26" spans="1:12" x14ac:dyDescent="0.25">
      <c r="A26" s="25">
        <v>66</v>
      </c>
      <c r="B26" s="26" t="s">
        <v>111</v>
      </c>
      <c r="C26" s="130">
        <f>SUM(C27:C31)</f>
        <v>0</v>
      </c>
      <c r="D26" s="130">
        <f t="shared" ref="D26:K26" si="6">SUM(D27:D31)</f>
        <v>0</v>
      </c>
      <c r="E26" s="130">
        <f t="shared" si="6"/>
        <v>0</v>
      </c>
      <c r="F26" s="130">
        <f t="shared" si="6"/>
        <v>0</v>
      </c>
      <c r="G26" s="130">
        <f t="shared" si="6"/>
        <v>0</v>
      </c>
      <c r="H26" s="130">
        <f t="shared" si="6"/>
        <v>22000</v>
      </c>
      <c r="I26" s="130">
        <f t="shared" si="6"/>
        <v>15000</v>
      </c>
      <c r="J26" s="130"/>
      <c r="K26" s="130">
        <f t="shared" si="6"/>
        <v>0</v>
      </c>
      <c r="L26" s="55">
        <f t="shared" si="2"/>
        <v>37000</v>
      </c>
    </row>
    <row r="27" spans="1:12" x14ac:dyDescent="0.25">
      <c r="A27" s="12">
        <v>66151</v>
      </c>
      <c r="B27" s="13" t="s">
        <v>109</v>
      </c>
      <c r="C27" s="117"/>
      <c r="D27" s="117"/>
      <c r="E27" s="152"/>
      <c r="F27" s="117"/>
      <c r="G27" s="117"/>
      <c r="H27" s="117">
        <v>20000</v>
      </c>
      <c r="I27" s="117"/>
      <c r="J27" s="117"/>
      <c r="K27" s="117"/>
      <c r="L27" s="55">
        <f t="shared" si="2"/>
        <v>20000</v>
      </c>
    </row>
    <row r="28" spans="1:12" x14ac:dyDescent="0.25">
      <c r="A28" s="12"/>
      <c r="B28" s="13" t="s">
        <v>153</v>
      </c>
      <c r="C28" s="117"/>
      <c r="D28" s="117"/>
      <c r="E28" s="152"/>
      <c r="F28" s="117"/>
      <c r="G28" s="117"/>
      <c r="H28" s="117">
        <v>2000</v>
      </c>
      <c r="I28" s="117"/>
      <c r="J28" s="117"/>
      <c r="K28" s="117"/>
      <c r="L28" s="55">
        <f t="shared" si="2"/>
        <v>2000</v>
      </c>
    </row>
    <row r="29" spans="1:12" x14ac:dyDescent="0.25">
      <c r="A29" s="12">
        <v>66314</v>
      </c>
      <c r="B29" s="13" t="s">
        <v>128</v>
      </c>
      <c r="C29" s="117"/>
      <c r="D29" s="117"/>
      <c r="E29" s="152"/>
      <c r="F29" s="117"/>
      <c r="G29" s="117"/>
      <c r="H29" s="117"/>
      <c r="I29" s="117">
        <v>15000</v>
      </c>
      <c r="J29" s="117"/>
      <c r="K29" s="117"/>
      <c r="L29" s="55">
        <f t="shared" si="2"/>
        <v>15000</v>
      </c>
    </row>
    <row r="30" spans="1:12" x14ac:dyDescent="0.25">
      <c r="A30" s="12">
        <v>66321</v>
      </c>
      <c r="B30" s="13" t="s">
        <v>126</v>
      </c>
      <c r="C30" s="117"/>
      <c r="D30" s="117"/>
      <c r="E30" s="152"/>
      <c r="F30" s="117"/>
      <c r="G30" s="117"/>
      <c r="H30" s="117"/>
      <c r="I30" s="117"/>
      <c r="J30" s="117"/>
      <c r="K30" s="117"/>
      <c r="L30" s="55">
        <f t="shared" si="2"/>
        <v>0</v>
      </c>
    </row>
    <row r="31" spans="1:12" x14ac:dyDescent="0.25">
      <c r="A31" s="12">
        <v>66323</v>
      </c>
      <c r="B31" s="13" t="s">
        <v>127</v>
      </c>
      <c r="C31" s="117"/>
      <c r="D31" s="117"/>
      <c r="E31" s="152"/>
      <c r="F31" s="117"/>
      <c r="G31" s="117"/>
      <c r="H31" s="117"/>
      <c r="I31" s="117"/>
      <c r="J31" s="117"/>
      <c r="K31" s="117"/>
      <c r="L31" s="55">
        <f t="shared" si="2"/>
        <v>0</v>
      </c>
    </row>
    <row r="32" spans="1:12" x14ac:dyDescent="0.25">
      <c r="A32" s="25">
        <v>67</v>
      </c>
      <c r="B32" s="26" t="s">
        <v>112</v>
      </c>
      <c r="C32" s="130">
        <f>SUM(C33+C34)</f>
        <v>0</v>
      </c>
      <c r="D32" s="130">
        <f t="shared" ref="D32:I32" si="7">SUM(D33+D34)</f>
        <v>464459</v>
      </c>
      <c r="E32" s="59">
        <f>SUM(E33+E34)</f>
        <v>164250</v>
      </c>
      <c r="F32" s="130">
        <f>SUM(F33+F34)</f>
        <v>0</v>
      </c>
      <c r="G32" s="130">
        <f>SUM(G33+G34)</f>
        <v>0</v>
      </c>
      <c r="H32" s="130">
        <f t="shared" si="7"/>
        <v>0</v>
      </c>
      <c r="I32" s="130">
        <f t="shared" si="7"/>
        <v>0</v>
      </c>
      <c r="J32" s="130"/>
      <c r="K32" s="130">
        <f>SUM(K33+K34)</f>
        <v>0</v>
      </c>
      <c r="L32" s="55">
        <f t="shared" si="2"/>
        <v>628709</v>
      </c>
    </row>
    <row r="33" spans="1:12" x14ac:dyDescent="0.25">
      <c r="A33" s="12">
        <v>67111</v>
      </c>
      <c r="B33" s="13" t="s">
        <v>135</v>
      </c>
      <c r="C33" s="117"/>
      <c r="D33" s="117">
        <v>464459</v>
      </c>
      <c r="E33" s="152">
        <v>164250</v>
      </c>
      <c r="F33" s="117"/>
      <c r="G33" s="117"/>
      <c r="H33" s="117"/>
      <c r="I33" s="117"/>
      <c r="J33" s="117"/>
      <c r="K33" s="117"/>
      <c r="L33" s="55">
        <f t="shared" si="2"/>
        <v>628709</v>
      </c>
    </row>
    <row r="34" spans="1:12" x14ac:dyDescent="0.25">
      <c r="A34" s="12">
        <v>67131</v>
      </c>
      <c r="B34" s="13" t="s">
        <v>113</v>
      </c>
      <c r="C34" s="117"/>
      <c r="D34" s="117"/>
      <c r="E34" s="152"/>
      <c r="F34" s="117"/>
      <c r="G34" s="117"/>
      <c r="H34" s="117"/>
      <c r="I34" s="117"/>
      <c r="J34" s="117"/>
      <c r="K34" s="117"/>
      <c r="L34" s="55">
        <f t="shared" si="2"/>
        <v>0</v>
      </c>
    </row>
    <row r="35" spans="1:12" x14ac:dyDescent="0.25">
      <c r="A35" s="25">
        <v>68</v>
      </c>
      <c r="B35" s="26" t="s">
        <v>116</v>
      </c>
      <c r="C35" s="130">
        <f>SUM(C36)</f>
        <v>0</v>
      </c>
      <c r="D35" s="130">
        <f t="shared" ref="D35:K35" si="8">SUM(D36)</f>
        <v>0</v>
      </c>
      <c r="E35" s="59">
        <f t="shared" si="8"/>
        <v>0</v>
      </c>
      <c r="F35" s="130">
        <f t="shared" si="8"/>
        <v>0</v>
      </c>
      <c r="G35" s="130">
        <f t="shared" si="8"/>
        <v>0</v>
      </c>
      <c r="H35" s="130">
        <f t="shared" si="8"/>
        <v>0</v>
      </c>
      <c r="I35" s="130">
        <f t="shared" si="8"/>
        <v>0</v>
      </c>
      <c r="J35" s="130"/>
      <c r="K35" s="130">
        <f t="shared" si="8"/>
        <v>0</v>
      </c>
      <c r="L35" s="55">
        <f t="shared" si="2"/>
        <v>0</v>
      </c>
    </row>
    <row r="36" spans="1:12" x14ac:dyDescent="0.25">
      <c r="A36" s="12">
        <v>68311</v>
      </c>
      <c r="B36" s="13" t="s">
        <v>138</v>
      </c>
      <c r="C36" s="117"/>
      <c r="D36" s="117"/>
      <c r="E36" s="152"/>
      <c r="F36" s="117"/>
      <c r="G36" s="117"/>
      <c r="H36" s="117"/>
      <c r="I36" s="117"/>
      <c r="J36" s="117"/>
      <c r="K36" s="117"/>
      <c r="L36" s="55">
        <f t="shared" si="2"/>
        <v>0</v>
      </c>
    </row>
    <row r="37" spans="1:12" ht="20.100000000000001" customHeight="1" x14ac:dyDescent="0.25">
      <c r="A37" s="25">
        <v>7</v>
      </c>
      <c r="B37" s="26" t="s">
        <v>114</v>
      </c>
      <c r="C37" s="118">
        <f t="shared" ref="C37:K37" si="9">C38</f>
        <v>0</v>
      </c>
      <c r="D37" s="118">
        <f t="shared" si="9"/>
        <v>0</v>
      </c>
      <c r="E37" s="58">
        <f t="shared" si="9"/>
        <v>0</v>
      </c>
      <c r="F37" s="118">
        <f t="shared" si="9"/>
        <v>0</v>
      </c>
      <c r="G37" s="118">
        <f t="shared" si="9"/>
        <v>0</v>
      </c>
      <c r="H37" s="118">
        <f t="shared" si="9"/>
        <v>0</v>
      </c>
      <c r="I37" s="118">
        <f t="shared" si="9"/>
        <v>0</v>
      </c>
      <c r="J37" s="118"/>
      <c r="K37" s="118">
        <f t="shared" si="9"/>
        <v>1260</v>
      </c>
      <c r="L37" s="55">
        <f t="shared" si="2"/>
        <v>1260</v>
      </c>
    </row>
    <row r="38" spans="1:12" ht="20.100000000000001" customHeight="1" x14ac:dyDescent="0.25">
      <c r="A38" s="12">
        <v>72111</v>
      </c>
      <c r="B38" s="13" t="s">
        <v>115</v>
      </c>
      <c r="C38" s="117"/>
      <c r="D38" s="117"/>
      <c r="E38" s="152"/>
      <c r="F38" s="117"/>
      <c r="G38" s="117"/>
      <c r="H38" s="117"/>
      <c r="I38" s="117"/>
      <c r="J38" s="117"/>
      <c r="K38" s="117">
        <v>1260</v>
      </c>
      <c r="L38" s="55">
        <f t="shared" si="2"/>
        <v>1260</v>
      </c>
    </row>
    <row r="39" spans="1:12" ht="20.100000000000001" customHeight="1" x14ac:dyDescent="0.25">
      <c r="A39" s="12">
        <v>92</v>
      </c>
      <c r="B39" s="13" t="s">
        <v>169</v>
      </c>
      <c r="C39" s="117"/>
      <c r="D39" s="117"/>
      <c r="E39" s="152"/>
      <c r="F39" s="117"/>
      <c r="G39" s="117"/>
      <c r="H39" s="117"/>
      <c r="I39" s="117"/>
      <c r="J39" s="117"/>
      <c r="K39" s="117"/>
      <c r="L39" s="55"/>
    </row>
    <row r="40" spans="1:12" ht="19.5" customHeight="1" x14ac:dyDescent="0.25">
      <c r="A40" s="2"/>
      <c r="B40" s="3" t="s">
        <v>172</v>
      </c>
      <c r="C40" s="131">
        <f>C13</f>
        <v>7950500</v>
      </c>
      <c r="D40" s="131">
        <f t="shared" ref="D40:I40" si="10">D13</f>
        <v>464459</v>
      </c>
      <c r="E40" s="131">
        <f t="shared" si="10"/>
        <v>164250</v>
      </c>
      <c r="F40" s="131">
        <f t="shared" si="10"/>
        <v>311430</v>
      </c>
      <c r="G40" s="131">
        <f t="shared" si="10"/>
        <v>290000</v>
      </c>
      <c r="H40" s="131">
        <f t="shared" si="10"/>
        <v>22000</v>
      </c>
      <c r="I40" s="131">
        <f t="shared" si="10"/>
        <v>15000</v>
      </c>
      <c r="J40" s="131"/>
      <c r="K40" s="131">
        <f>K13</f>
        <v>1260</v>
      </c>
      <c r="L40" s="55">
        <f>SUM(C40:K40)</f>
        <v>9218899</v>
      </c>
    </row>
    <row r="41" spans="1:12" s="164" customFormat="1" ht="19.5" customHeight="1" x14ac:dyDescent="0.25">
      <c r="A41" s="162"/>
      <c r="B41" s="162" t="s">
        <v>169</v>
      </c>
      <c r="C41" s="158">
        <v>0</v>
      </c>
      <c r="D41" s="158">
        <v>0</v>
      </c>
      <c r="E41" s="158">
        <v>6250</v>
      </c>
      <c r="F41" s="158">
        <v>0</v>
      </c>
      <c r="G41" s="158">
        <v>12375</v>
      </c>
      <c r="H41" s="158">
        <v>17598.72</v>
      </c>
      <c r="I41" s="158">
        <v>8200</v>
      </c>
      <c r="J41" s="158"/>
      <c r="K41" s="158"/>
      <c r="L41" s="163">
        <f>SUM(C41:K41)</f>
        <v>44423.72</v>
      </c>
    </row>
    <row r="42" spans="1:12" ht="19.5" customHeight="1" x14ac:dyDescent="0.25">
      <c r="A42" s="2"/>
      <c r="B42" s="3" t="s">
        <v>173</v>
      </c>
      <c r="C42" s="131">
        <f>C40+C41</f>
        <v>7950500</v>
      </c>
      <c r="D42" s="131">
        <f t="shared" ref="D42:L42" si="11">D40+D41</f>
        <v>464459</v>
      </c>
      <c r="E42" s="131">
        <f t="shared" si="11"/>
        <v>170500</v>
      </c>
      <c r="F42" s="131">
        <f t="shared" si="11"/>
        <v>311430</v>
      </c>
      <c r="G42" s="131">
        <f t="shared" si="11"/>
        <v>302375</v>
      </c>
      <c r="H42" s="131">
        <f t="shared" si="11"/>
        <v>39598.720000000001</v>
      </c>
      <c r="I42" s="131">
        <f t="shared" si="11"/>
        <v>23200</v>
      </c>
      <c r="J42" s="131">
        <f t="shared" si="11"/>
        <v>0</v>
      </c>
      <c r="K42" s="131">
        <f>K40+K41</f>
        <v>1260</v>
      </c>
      <c r="L42" s="131">
        <f t="shared" si="11"/>
        <v>9263322.7200000007</v>
      </c>
    </row>
    <row r="43" spans="1:12" s="108" customFormat="1" ht="16.5" thickBot="1" x14ac:dyDescent="0.3">
      <c r="A43" s="40"/>
      <c r="B43" s="42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22.5" customHeight="1" thickBot="1" x14ac:dyDescent="0.3">
      <c r="A44" s="61"/>
      <c r="B44" s="62" t="s">
        <v>117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109" customFormat="1" ht="20.100000000000001" customHeight="1" x14ac:dyDescent="0.25">
      <c r="A45" s="63" t="s">
        <v>67</v>
      </c>
      <c r="B45" s="64" t="s">
        <v>89</v>
      </c>
      <c r="C45" s="65">
        <f t="shared" ref="C45:L45" si="12">C46+C149</f>
        <v>7950500</v>
      </c>
      <c r="D45" s="65">
        <f t="shared" si="12"/>
        <v>464459</v>
      </c>
      <c r="E45" s="65">
        <f t="shared" si="12"/>
        <v>164250</v>
      </c>
      <c r="F45" s="65">
        <f t="shared" si="12"/>
        <v>311430</v>
      </c>
      <c r="G45" s="65">
        <f t="shared" si="12"/>
        <v>290000</v>
      </c>
      <c r="H45" s="65">
        <f t="shared" si="12"/>
        <v>22000</v>
      </c>
      <c r="I45" s="65">
        <f t="shared" si="12"/>
        <v>15000</v>
      </c>
      <c r="J45" s="65"/>
      <c r="K45" s="65">
        <f t="shared" si="12"/>
        <v>1260</v>
      </c>
      <c r="L45" s="94">
        <f t="shared" si="12"/>
        <v>9218899</v>
      </c>
    </row>
    <row r="46" spans="1:12" s="110" customFormat="1" ht="20.100000000000001" customHeight="1" x14ac:dyDescent="0.25">
      <c r="A46" s="66">
        <v>3</v>
      </c>
      <c r="B46" s="67" t="s">
        <v>66</v>
      </c>
      <c r="C46" s="68">
        <f>C47+C60+C142+C148</f>
        <v>7791500</v>
      </c>
      <c r="D46" s="68">
        <f t="shared" ref="D46:K46" si="13">D47+D60+D142</f>
        <v>463959</v>
      </c>
      <c r="E46" s="68">
        <f t="shared" si="13"/>
        <v>164250</v>
      </c>
      <c r="F46" s="68">
        <f t="shared" si="13"/>
        <v>254430</v>
      </c>
      <c r="G46" s="68">
        <f t="shared" si="13"/>
        <v>290000</v>
      </c>
      <c r="H46" s="68">
        <f t="shared" si="13"/>
        <v>11000</v>
      </c>
      <c r="I46" s="68">
        <f t="shared" si="13"/>
        <v>9000</v>
      </c>
      <c r="J46" s="68"/>
      <c r="K46" s="68">
        <f t="shared" si="13"/>
        <v>1260</v>
      </c>
      <c r="L46" s="95">
        <f>L47+L60+L142+L147</f>
        <v>8985399</v>
      </c>
    </row>
    <row r="47" spans="1:12" ht="20.100000000000001" customHeight="1" x14ac:dyDescent="0.25">
      <c r="A47" s="69">
        <v>31</v>
      </c>
      <c r="B47" s="6" t="s">
        <v>141</v>
      </c>
      <c r="C47" s="129">
        <f t="shared" ref="C47:K47" si="14">C48+C55</f>
        <v>7309400</v>
      </c>
      <c r="D47" s="129">
        <f t="shared" si="14"/>
        <v>0</v>
      </c>
      <c r="E47" s="129">
        <f t="shared" si="14"/>
        <v>0</v>
      </c>
      <c r="F47" s="129">
        <f t="shared" si="14"/>
        <v>90000</v>
      </c>
      <c r="G47" s="129">
        <f t="shared" si="14"/>
        <v>20000</v>
      </c>
      <c r="H47" s="129">
        <f t="shared" si="14"/>
        <v>0</v>
      </c>
      <c r="I47" s="129">
        <f t="shared" si="14"/>
        <v>0</v>
      </c>
      <c r="J47" s="129"/>
      <c r="K47" s="129">
        <f t="shared" si="14"/>
        <v>0</v>
      </c>
      <c r="L47" s="57">
        <f>L48+L55</f>
        <v>7419400</v>
      </c>
    </row>
    <row r="48" spans="1:12" ht="20.100000000000001" customHeight="1" x14ac:dyDescent="0.25">
      <c r="A48" s="70">
        <v>312</v>
      </c>
      <c r="B48" s="7" t="s">
        <v>1</v>
      </c>
      <c r="C48" s="118">
        <f t="shared" ref="C48:K48" si="15">SUM(C49:C54)</f>
        <v>6339400</v>
      </c>
      <c r="D48" s="118">
        <f t="shared" si="15"/>
        <v>0</v>
      </c>
      <c r="E48" s="118">
        <f t="shared" si="15"/>
        <v>0</v>
      </c>
      <c r="F48" s="118">
        <f t="shared" si="15"/>
        <v>90000</v>
      </c>
      <c r="G48" s="118">
        <f t="shared" si="15"/>
        <v>20000</v>
      </c>
      <c r="H48" s="118">
        <f t="shared" si="15"/>
        <v>0</v>
      </c>
      <c r="I48" s="118">
        <f t="shared" si="15"/>
        <v>0</v>
      </c>
      <c r="J48" s="118"/>
      <c r="K48" s="118">
        <f t="shared" si="15"/>
        <v>0</v>
      </c>
      <c r="L48" s="58">
        <f>SUM(L49:L54)</f>
        <v>6449400</v>
      </c>
    </row>
    <row r="49" spans="1:12" ht="20.100000000000001" customHeight="1" x14ac:dyDescent="0.25">
      <c r="A49" s="71">
        <v>31111</v>
      </c>
      <c r="B49" s="13" t="s">
        <v>97</v>
      </c>
      <c r="C49" s="117">
        <v>6100000</v>
      </c>
      <c r="D49" s="117"/>
      <c r="E49" s="154"/>
      <c r="F49" s="117">
        <v>90000</v>
      </c>
      <c r="G49" s="117">
        <v>20000</v>
      </c>
      <c r="H49" s="117"/>
      <c r="I49" s="117"/>
      <c r="J49" s="117"/>
      <c r="K49" s="117"/>
      <c r="L49" s="56">
        <f t="shared" ref="L49:L54" si="16">SUM(B49:K49)</f>
        <v>6210000</v>
      </c>
    </row>
    <row r="50" spans="1:12" ht="20.100000000000001" customHeight="1" x14ac:dyDescent="0.25">
      <c r="A50" s="71">
        <v>31212</v>
      </c>
      <c r="B50" s="13" t="s">
        <v>98</v>
      </c>
      <c r="C50" s="117">
        <v>40000</v>
      </c>
      <c r="D50" s="117"/>
      <c r="E50" s="154"/>
      <c r="F50" s="117"/>
      <c r="G50" s="117"/>
      <c r="H50" s="117"/>
      <c r="I50" s="117"/>
      <c r="J50" s="117"/>
      <c r="K50" s="117"/>
      <c r="L50" s="56">
        <f t="shared" si="16"/>
        <v>40000</v>
      </c>
    </row>
    <row r="51" spans="1:12" ht="20.100000000000001" customHeight="1" x14ac:dyDescent="0.25">
      <c r="A51" s="71">
        <v>312140</v>
      </c>
      <c r="B51" s="13" t="s">
        <v>99</v>
      </c>
      <c r="C51" s="117"/>
      <c r="D51" s="117"/>
      <c r="E51" s="154"/>
      <c r="F51" s="117"/>
      <c r="G51" s="117"/>
      <c r="H51" s="117"/>
      <c r="I51" s="117"/>
      <c r="J51" s="117"/>
      <c r="K51" s="117"/>
      <c r="L51" s="56">
        <f t="shared" si="16"/>
        <v>0</v>
      </c>
    </row>
    <row r="52" spans="1:12" ht="20.100000000000001" customHeight="1" x14ac:dyDescent="0.25">
      <c r="A52" s="71">
        <v>31215</v>
      </c>
      <c r="B52" s="13" t="s">
        <v>100</v>
      </c>
      <c r="C52" s="117">
        <v>6400</v>
      </c>
      <c r="D52" s="117"/>
      <c r="E52" s="154"/>
      <c r="F52" s="117"/>
      <c r="G52" s="117"/>
      <c r="H52" s="117"/>
      <c r="I52" s="117"/>
      <c r="J52" s="117"/>
      <c r="K52" s="117"/>
      <c r="L52" s="56">
        <f t="shared" si="16"/>
        <v>6400</v>
      </c>
    </row>
    <row r="53" spans="1:12" ht="20.100000000000001" customHeight="1" x14ac:dyDescent="0.25">
      <c r="A53" s="71">
        <v>31216</v>
      </c>
      <c r="B53" s="13" t="s">
        <v>166</v>
      </c>
      <c r="C53" s="117">
        <v>165000</v>
      </c>
      <c r="D53" s="117"/>
      <c r="E53" s="154"/>
      <c r="F53" s="117"/>
      <c r="G53" s="117"/>
      <c r="H53" s="117"/>
      <c r="I53" s="117"/>
      <c r="J53" s="117"/>
      <c r="K53" s="117"/>
      <c r="L53" s="56">
        <f t="shared" si="16"/>
        <v>165000</v>
      </c>
    </row>
    <row r="54" spans="1:12" ht="20.100000000000001" customHeight="1" x14ac:dyDescent="0.25">
      <c r="A54" s="71">
        <v>31219</v>
      </c>
      <c r="B54" s="13" t="s">
        <v>139</v>
      </c>
      <c r="C54" s="117">
        <v>28000</v>
      </c>
      <c r="D54" s="117"/>
      <c r="E54" s="154"/>
      <c r="F54" s="117"/>
      <c r="G54" s="117"/>
      <c r="H54" s="117"/>
      <c r="I54" s="117"/>
      <c r="J54" s="117"/>
      <c r="K54" s="117"/>
      <c r="L54" s="56">
        <f t="shared" si="16"/>
        <v>28000</v>
      </c>
    </row>
    <row r="55" spans="1:12" ht="20.100000000000001" customHeight="1" x14ac:dyDescent="0.25">
      <c r="A55" s="72">
        <v>313</v>
      </c>
      <c r="B55" s="73" t="s">
        <v>125</v>
      </c>
      <c r="C55" s="118">
        <f>SUM(C56:C59)</f>
        <v>970000</v>
      </c>
      <c r="D55" s="118">
        <f t="shared" ref="D55:L55" si="17">SUM(D56:D59)</f>
        <v>0</v>
      </c>
      <c r="E55" s="118">
        <f t="shared" si="17"/>
        <v>0</v>
      </c>
      <c r="F55" s="118">
        <f t="shared" si="17"/>
        <v>0</v>
      </c>
      <c r="G55" s="118">
        <f t="shared" si="17"/>
        <v>0</v>
      </c>
      <c r="H55" s="118">
        <f t="shared" si="17"/>
        <v>0</v>
      </c>
      <c r="I55" s="118">
        <f t="shared" si="17"/>
        <v>0</v>
      </c>
      <c r="J55" s="118"/>
      <c r="K55" s="118">
        <f t="shared" si="17"/>
        <v>0</v>
      </c>
      <c r="L55" s="58">
        <f t="shared" si="17"/>
        <v>970000</v>
      </c>
    </row>
    <row r="56" spans="1:12" ht="20.100000000000001" customHeight="1" x14ac:dyDescent="0.25">
      <c r="A56" s="71">
        <v>31321</v>
      </c>
      <c r="B56" s="13" t="s">
        <v>101</v>
      </c>
      <c r="C56" s="117">
        <v>970000</v>
      </c>
      <c r="D56" s="117"/>
      <c r="E56" s="154"/>
      <c r="F56" s="117"/>
      <c r="G56" s="117"/>
      <c r="H56" s="117"/>
      <c r="I56" s="117"/>
      <c r="J56" s="117"/>
      <c r="K56" s="117"/>
      <c r="L56" s="56">
        <f>SUM(B56:K56)</f>
        <v>970000</v>
      </c>
    </row>
    <row r="57" spans="1:12" ht="20.100000000000001" customHeight="1" x14ac:dyDescent="0.25">
      <c r="A57" s="71">
        <v>31322</v>
      </c>
      <c r="B57" s="13" t="s">
        <v>104</v>
      </c>
      <c r="C57" s="117">
        <v>0</v>
      </c>
      <c r="D57" s="117"/>
      <c r="E57" s="154"/>
      <c r="F57" s="117"/>
      <c r="G57" s="117"/>
      <c r="H57" s="117"/>
      <c r="I57" s="117"/>
      <c r="J57" s="117"/>
      <c r="K57" s="117"/>
      <c r="L57" s="56">
        <f>SUM(B57:K57)</f>
        <v>0</v>
      </c>
    </row>
    <row r="58" spans="1:12" ht="20.100000000000001" customHeight="1" x14ac:dyDescent="0.25">
      <c r="A58" s="71">
        <v>31332</v>
      </c>
      <c r="B58" s="13" t="s">
        <v>103</v>
      </c>
      <c r="C58" s="117">
        <v>0</v>
      </c>
      <c r="D58" s="117"/>
      <c r="E58" s="154"/>
      <c r="F58" s="117"/>
      <c r="G58" s="117"/>
      <c r="H58" s="117"/>
      <c r="I58" s="117"/>
      <c r="J58" s="117"/>
      <c r="K58" s="117"/>
      <c r="L58" s="56">
        <f>SUM(B58:K58)</f>
        <v>0</v>
      </c>
    </row>
    <row r="59" spans="1:12" ht="20.100000000000001" customHeight="1" x14ac:dyDescent="0.25">
      <c r="A59" s="71">
        <v>31333</v>
      </c>
      <c r="B59" s="13" t="s">
        <v>102</v>
      </c>
      <c r="C59" s="117">
        <v>0</v>
      </c>
      <c r="D59" s="168"/>
      <c r="E59" s="154"/>
      <c r="F59" s="117"/>
      <c r="G59" s="117"/>
      <c r="H59" s="117"/>
      <c r="I59" s="117"/>
      <c r="J59" s="117"/>
      <c r="K59" s="117"/>
      <c r="L59" s="56">
        <f>SUM(B59:K59)</f>
        <v>0</v>
      </c>
    </row>
    <row r="60" spans="1:12" ht="20.100000000000001" customHeight="1" x14ac:dyDescent="0.25">
      <c r="A60" s="69">
        <v>32</v>
      </c>
      <c r="B60" s="6" t="s">
        <v>0</v>
      </c>
      <c r="C60" s="68">
        <f>C61+C72+C94+C129</f>
        <v>342100</v>
      </c>
      <c r="D60" s="68">
        <f t="shared" ref="D60:K60" si="18">D61+D72+D94+D129</f>
        <v>452359</v>
      </c>
      <c r="E60" s="68">
        <f t="shared" si="18"/>
        <v>164250</v>
      </c>
      <c r="F60" s="68">
        <f t="shared" si="18"/>
        <v>164430</v>
      </c>
      <c r="G60" s="68">
        <f t="shared" si="18"/>
        <v>270000</v>
      </c>
      <c r="H60" s="68">
        <f t="shared" si="18"/>
        <v>11000</v>
      </c>
      <c r="I60" s="68">
        <f t="shared" si="18"/>
        <v>9000</v>
      </c>
      <c r="J60" s="68"/>
      <c r="K60" s="68">
        <f t="shared" si="18"/>
        <v>1260</v>
      </c>
      <c r="L60" s="95">
        <f>L61+L72+L94+L129</f>
        <v>1414399</v>
      </c>
    </row>
    <row r="61" spans="1:12" ht="20.100000000000001" customHeight="1" x14ac:dyDescent="0.25">
      <c r="A61" s="70">
        <v>321</v>
      </c>
      <c r="B61" s="7" t="s">
        <v>1</v>
      </c>
      <c r="C61" s="130">
        <f>C62+C66+C68+C70</f>
        <v>320700</v>
      </c>
      <c r="D61" s="130">
        <f>D62+D66+D68+D70</f>
        <v>11700</v>
      </c>
      <c r="E61" s="130">
        <f t="shared" ref="E61:K61" si="19">E62+E66+E68+E70</f>
        <v>2000</v>
      </c>
      <c r="F61" s="130">
        <f t="shared" si="19"/>
        <v>5000</v>
      </c>
      <c r="G61" s="130">
        <f t="shared" si="19"/>
        <v>0</v>
      </c>
      <c r="H61" s="130">
        <f t="shared" si="19"/>
        <v>0</v>
      </c>
      <c r="I61" s="130">
        <f t="shared" si="19"/>
        <v>6000</v>
      </c>
      <c r="J61" s="130"/>
      <c r="K61" s="130">
        <f t="shared" si="19"/>
        <v>0</v>
      </c>
      <c r="L61" s="59">
        <f>L62+L66+L68+L70</f>
        <v>345400</v>
      </c>
    </row>
    <row r="62" spans="1:12" ht="20.100000000000001" customHeight="1" x14ac:dyDescent="0.25">
      <c r="A62" s="74">
        <v>3211</v>
      </c>
      <c r="B62" s="3" t="s">
        <v>2</v>
      </c>
      <c r="C62" s="125">
        <f>C63+C64+C65</f>
        <v>700</v>
      </c>
      <c r="D62" s="125">
        <f t="shared" ref="D62:K62" si="20">D63+D64+D65</f>
        <v>9100</v>
      </c>
      <c r="E62" s="125">
        <f t="shared" si="20"/>
        <v>2000</v>
      </c>
      <c r="F62" s="125">
        <f>F63+F64+F65</f>
        <v>0</v>
      </c>
      <c r="G62" s="125">
        <f>G63+G64+G65</f>
        <v>0</v>
      </c>
      <c r="H62" s="125">
        <f t="shared" si="20"/>
        <v>0</v>
      </c>
      <c r="I62" s="125">
        <f t="shared" si="20"/>
        <v>6000</v>
      </c>
      <c r="J62" s="125"/>
      <c r="K62" s="125">
        <f t="shared" si="20"/>
        <v>0</v>
      </c>
      <c r="L62" s="96">
        <f>L63+L64+L65</f>
        <v>17800</v>
      </c>
    </row>
    <row r="63" spans="1:12" ht="20.100000000000001" customHeight="1" x14ac:dyDescent="0.25">
      <c r="A63" s="75">
        <v>32111</v>
      </c>
      <c r="B63" s="2" t="s">
        <v>3</v>
      </c>
      <c r="C63" s="126">
        <v>300</v>
      </c>
      <c r="D63" s="126">
        <v>2600</v>
      </c>
      <c r="E63" s="154"/>
      <c r="F63" s="126"/>
      <c r="G63" s="126"/>
      <c r="H63" s="126"/>
      <c r="I63" s="126">
        <v>6000</v>
      </c>
      <c r="J63" s="126"/>
      <c r="K63" s="126"/>
      <c r="L63" s="56">
        <f>SUM(B63:K63)</f>
        <v>8900</v>
      </c>
    </row>
    <row r="64" spans="1:12" ht="20.100000000000001" customHeight="1" x14ac:dyDescent="0.25">
      <c r="A64" s="75">
        <v>32113</v>
      </c>
      <c r="B64" s="2" t="s">
        <v>4</v>
      </c>
      <c r="C64" s="126"/>
      <c r="D64" s="126"/>
      <c r="E64" s="154"/>
      <c r="F64" s="126"/>
      <c r="G64" s="126"/>
      <c r="H64" s="126"/>
      <c r="I64" s="126"/>
      <c r="J64" s="126"/>
      <c r="K64" s="126"/>
      <c r="L64" s="56">
        <f>SUM(B64:K64)</f>
        <v>0</v>
      </c>
    </row>
    <row r="65" spans="1:12" s="108" customFormat="1" ht="20.100000000000001" customHeight="1" x14ac:dyDescent="0.25">
      <c r="A65" s="75">
        <v>32115</v>
      </c>
      <c r="B65" s="2" t="s">
        <v>5</v>
      </c>
      <c r="C65" s="126">
        <v>400</v>
      </c>
      <c r="D65" s="126">
        <v>6500</v>
      </c>
      <c r="E65" s="154">
        <v>2000</v>
      </c>
      <c r="F65" s="126"/>
      <c r="G65" s="126"/>
      <c r="H65" s="126"/>
      <c r="I65" s="126"/>
      <c r="J65" s="126"/>
      <c r="K65" s="126"/>
      <c r="L65" s="56">
        <f>SUM(B65:K65)</f>
        <v>8900</v>
      </c>
    </row>
    <row r="66" spans="1:12" s="108" customFormat="1" ht="20.100000000000001" customHeight="1" x14ac:dyDescent="0.25">
      <c r="A66" s="76">
        <v>3212</v>
      </c>
      <c r="B66" s="77" t="s">
        <v>131</v>
      </c>
      <c r="C66" s="119">
        <f>C67</f>
        <v>320000</v>
      </c>
      <c r="D66" s="119">
        <f t="shared" ref="D66:K66" si="21">D67</f>
        <v>0</v>
      </c>
      <c r="E66" s="119">
        <f t="shared" si="21"/>
        <v>0</v>
      </c>
      <c r="F66" s="119">
        <f t="shared" si="21"/>
        <v>5000</v>
      </c>
      <c r="G66" s="119">
        <f t="shared" si="21"/>
        <v>0</v>
      </c>
      <c r="H66" s="119">
        <f t="shared" si="21"/>
        <v>0</v>
      </c>
      <c r="I66" s="119">
        <f t="shared" si="21"/>
        <v>0</v>
      </c>
      <c r="J66" s="119"/>
      <c r="K66" s="119">
        <f t="shared" si="21"/>
        <v>0</v>
      </c>
      <c r="L66" s="56">
        <f>SUM(B66:K66)</f>
        <v>325000</v>
      </c>
    </row>
    <row r="67" spans="1:12" s="108" customFormat="1" ht="20.100000000000001" customHeight="1" x14ac:dyDescent="0.25">
      <c r="A67" s="75">
        <v>32121</v>
      </c>
      <c r="B67" s="2" t="s">
        <v>130</v>
      </c>
      <c r="C67" s="120">
        <v>320000</v>
      </c>
      <c r="D67" s="126"/>
      <c r="E67" s="154"/>
      <c r="F67" s="126">
        <v>5000</v>
      </c>
      <c r="G67" s="126"/>
      <c r="H67" s="126"/>
      <c r="I67" s="126"/>
      <c r="J67" s="126"/>
      <c r="K67" s="126"/>
      <c r="L67" s="56">
        <f>SUM(B67:K67)</f>
        <v>325000</v>
      </c>
    </row>
    <row r="68" spans="1:12" s="108" customFormat="1" ht="20.100000000000001" customHeight="1" x14ac:dyDescent="0.25">
      <c r="A68" s="74">
        <v>3213</v>
      </c>
      <c r="B68" s="3" t="s">
        <v>6</v>
      </c>
      <c r="C68" s="132">
        <f>C69</f>
        <v>0</v>
      </c>
      <c r="D68" s="132">
        <f t="shared" ref="D68:K68" si="22">D69</f>
        <v>2600</v>
      </c>
      <c r="E68" s="132">
        <f t="shared" si="22"/>
        <v>0</v>
      </c>
      <c r="F68" s="132">
        <f t="shared" si="22"/>
        <v>0</v>
      </c>
      <c r="G68" s="132">
        <f t="shared" si="22"/>
        <v>0</v>
      </c>
      <c r="H68" s="132">
        <f t="shared" si="22"/>
        <v>0</v>
      </c>
      <c r="I68" s="132">
        <f t="shared" si="22"/>
        <v>0</v>
      </c>
      <c r="J68" s="132"/>
      <c r="K68" s="132">
        <f t="shared" si="22"/>
        <v>0</v>
      </c>
      <c r="L68" s="56">
        <f>L69</f>
        <v>2600</v>
      </c>
    </row>
    <row r="69" spans="1:12" ht="20.100000000000001" customHeight="1" x14ac:dyDescent="0.25">
      <c r="A69" s="75">
        <v>32131</v>
      </c>
      <c r="B69" s="2" t="s">
        <v>7</v>
      </c>
      <c r="C69" s="126"/>
      <c r="D69" s="126">
        <v>2600</v>
      </c>
      <c r="E69" s="154"/>
      <c r="F69" s="126"/>
      <c r="G69" s="126"/>
      <c r="H69" s="126"/>
      <c r="I69" s="126"/>
      <c r="J69" s="126"/>
      <c r="K69" s="126"/>
      <c r="L69" s="56">
        <f t="shared" ref="L69:L78" si="23">SUM(B69:K69)</f>
        <v>2600</v>
      </c>
    </row>
    <row r="70" spans="1:12" ht="20.100000000000001" customHeight="1" x14ac:dyDescent="0.25">
      <c r="A70" s="76">
        <v>3214</v>
      </c>
      <c r="B70" s="77" t="s">
        <v>68</v>
      </c>
      <c r="C70" s="132">
        <f>C71</f>
        <v>0</v>
      </c>
      <c r="D70" s="132">
        <f>D71</f>
        <v>0</v>
      </c>
      <c r="E70" s="132">
        <f t="shared" ref="E70:K70" si="24">E71</f>
        <v>0</v>
      </c>
      <c r="F70" s="132">
        <f t="shared" si="24"/>
        <v>0</v>
      </c>
      <c r="G70" s="132">
        <f t="shared" si="24"/>
        <v>0</v>
      </c>
      <c r="H70" s="132">
        <f t="shared" si="24"/>
        <v>0</v>
      </c>
      <c r="I70" s="132">
        <f t="shared" si="24"/>
        <v>0</v>
      </c>
      <c r="J70" s="132"/>
      <c r="K70" s="132">
        <f t="shared" si="24"/>
        <v>0</v>
      </c>
      <c r="L70" s="56">
        <f t="shared" si="23"/>
        <v>0</v>
      </c>
    </row>
    <row r="71" spans="1:12" ht="20.100000000000001" customHeight="1" x14ac:dyDescent="0.25">
      <c r="A71" s="75">
        <v>32141</v>
      </c>
      <c r="B71" s="2" t="s">
        <v>69</v>
      </c>
      <c r="C71" s="126"/>
      <c r="D71" s="126"/>
      <c r="E71" s="154"/>
      <c r="F71" s="126"/>
      <c r="G71" s="126"/>
      <c r="H71" s="126"/>
      <c r="I71" s="126"/>
      <c r="J71" s="126"/>
      <c r="K71" s="126"/>
      <c r="L71" s="56">
        <f t="shared" si="23"/>
        <v>0</v>
      </c>
    </row>
    <row r="72" spans="1:12" ht="20.100000000000001" customHeight="1" x14ac:dyDescent="0.25">
      <c r="A72" s="70">
        <v>322</v>
      </c>
      <c r="B72" s="7" t="s">
        <v>8</v>
      </c>
      <c r="C72" s="133">
        <f t="shared" ref="C72:K72" si="25">C73+C80+C82+C86+C90+C92</f>
        <v>0</v>
      </c>
      <c r="D72" s="133">
        <f>D73+D80+D82+D86+D90+D92</f>
        <v>299629</v>
      </c>
      <c r="E72" s="133">
        <f t="shared" si="25"/>
        <v>51000</v>
      </c>
      <c r="F72" s="133">
        <f>F73+F80+F82+F86+F90+F92</f>
        <v>159430</v>
      </c>
      <c r="G72" s="133">
        <f t="shared" si="25"/>
        <v>225000</v>
      </c>
      <c r="H72" s="133">
        <f>H73+H80+H82+H86+H90+H92</f>
        <v>6000</v>
      </c>
      <c r="I72" s="133">
        <f t="shared" si="25"/>
        <v>0</v>
      </c>
      <c r="J72" s="133"/>
      <c r="K72" s="133">
        <f t="shared" si="25"/>
        <v>450</v>
      </c>
      <c r="L72" s="97">
        <f t="shared" si="23"/>
        <v>741509</v>
      </c>
    </row>
    <row r="73" spans="1:12" ht="20.100000000000001" customHeight="1" x14ac:dyDescent="0.25">
      <c r="A73" s="74">
        <v>3221</v>
      </c>
      <c r="B73" s="3" t="s">
        <v>9</v>
      </c>
      <c r="C73" s="132">
        <f>SUM(C74:C79)</f>
        <v>0</v>
      </c>
      <c r="D73" s="132">
        <f>SUM(D74:D78)</f>
        <v>72412</v>
      </c>
      <c r="E73" s="132">
        <f t="shared" ref="E73:K73" si="26">SUM(E74:E78)</f>
        <v>1000</v>
      </c>
      <c r="F73" s="132">
        <f t="shared" si="26"/>
        <v>4430</v>
      </c>
      <c r="G73" s="132">
        <f t="shared" si="26"/>
        <v>15000</v>
      </c>
      <c r="H73" s="132">
        <f>SUM(H74:H79)</f>
        <v>6000</v>
      </c>
      <c r="I73" s="132">
        <f>SUM(I74:I79)</f>
        <v>0</v>
      </c>
      <c r="J73" s="132"/>
      <c r="K73" s="132">
        <f t="shared" si="26"/>
        <v>0</v>
      </c>
      <c r="L73" s="56">
        <f t="shared" si="23"/>
        <v>98842</v>
      </c>
    </row>
    <row r="74" spans="1:12" ht="20.100000000000001" customHeight="1" x14ac:dyDescent="0.25">
      <c r="A74" s="75">
        <v>32211</v>
      </c>
      <c r="B74" s="2" t="s">
        <v>10</v>
      </c>
      <c r="C74" s="126"/>
      <c r="D74" s="126">
        <v>14700</v>
      </c>
      <c r="E74" s="154"/>
      <c r="F74" s="126"/>
      <c r="G74" s="126"/>
      <c r="H74" s="126"/>
      <c r="I74" s="126"/>
      <c r="J74" s="126"/>
      <c r="K74" s="126"/>
      <c r="L74" s="56">
        <f t="shared" si="23"/>
        <v>14700</v>
      </c>
    </row>
    <row r="75" spans="1:12" ht="18" customHeight="1" x14ac:dyDescent="0.25">
      <c r="A75" s="75">
        <v>32212</v>
      </c>
      <c r="B75" s="2" t="s">
        <v>129</v>
      </c>
      <c r="C75" s="126"/>
      <c r="D75" s="126">
        <v>2800</v>
      </c>
      <c r="E75" s="154"/>
      <c r="F75" s="126">
        <v>4430</v>
      </c>
      <c r="G75" s="126"/>
      <c r="H75" s="126"/>
      <c r="I75" s="126"/>
      <c r="J75" s="126"/>
      <c r="K75" s="126"/>
      <c r="L75" s="56">
        <f t="shared" si="23"/>
        <v>7230</v>
      </c>
    </row>
    <row r="76" spans="1:12" ht="20.100000000000001" customHeight="1" x14ac:dyDescent="0.25">
      <c r="A76" s="75">
        <v>32214</v>
      </c>
      <c r="B76" s="2" t="s">
        <v>11</v>
      </c>
      <c r="C76" s="126"/>
      <c r="D76" s="126">
        <v>17900</v>
      </c>
      <c r="E76" s="154"/>
      <c r="F76" s="126"/>
      <c r="G76" s="126"/>
      <c r="H76" s="126"/>
      <c r="I76" s="126"/>
      <c r="J76" s="126"/>
      <c r="K76" s="126"/>
      <c r="L76" s="56">
        <f t="shared" si="23"/>
        <v>17900</v>
      </c>
    </row>
    <row r="77" spans="1:12" ht="20.100000000000001" customHeight="1" x14ac:dyDescent="0.25">
      <c r="A77" s="75">
        <v>32216</v>
      </c>
      <c r="B77" s="2" t="s">
        <v>12</v>
      </c>
      <c r="C77" s="126"/>
      <c r="D77" s="126">
        <v>20000</v>
      </c>
      <c r="E77" s="154"/>
      <c r="F77" s="126"/>
      <c r="G77" s="126"/>
      <c r="H77" s="126"/>
      <c r="I77" s="126"/>
      <c r="J77" s="126"/>
      <c r="K77" s="126"/>
      <c r="L77" s="56">
        <f t="shared" si="23"/>
        <v>20000</v>
      </c>
    </row>
    <row r="78" spans="1:12" ht="20.100000000000001" customHeight="1" x14ac:dyDescent="0.25">
      <c r="A78" s="75">
        <v>32219</v>
      </c>
      <c r="B78" s="2" t="s">
        <v>91</v>
      </c>
      <c r="C78" s="126"/>
      <c r="D78" s="126">
        <v>17012</v>
      </c>
      <c r="E78" s="154">
        <v>1000</v>
      </c>
      <c r="F78" s="126"/>
      <c r="G78" s="126">
        <v>15000</v>
      </c>
      <c r="H78" s="126">
        <v>2000</v>
      </c>
      <c r="I78" s="126"/>
      <c r="J78" s="126"/>
      <c r="K78" s="126"/>
      <c r="L78" s="56">
        <f t="shared" si="23"/>
        <v>35012</v>
      </c>
    </row>
    <row r="79" spans="1:12" ht="41.25" customHeight="1" x14ac:dyDescent="0.25">
      <c r="A79" s="75">
        <v>32219</v>
      </c>
      <c r="B79" s="2" t="s">
        <v>159</v>
      </c>
      <c r="C79" s="126"/>
      <c r="D79" s="126"/>
      <c r="E79" s="154"/>
      <c r="F79" s="126"/>
      <c r="G79" s="126"/>
      <c r="H79" s="126">
        <v>4000</v>
      </c>
      <c r="I79" s="126"/>
      <c r="J79" s="126"/>
      <c r="K79" s="126"/>
      <c r="L79" s="98">
        <f>SUM(C79:K79)</f>
        <v>4000</v>
      </c>
    </row>
    <row r="80" spans="1:12" ht="20.100000000000001" customHeight="1" x14ac:dyDescent="0.25">
      <c r="A80" s="74">
        <v>3222</v>
      </c>
      <c r="B80" s="3" t="s">
        <v>13</v>
      </c>
      <c r="C80" s="132">
        <f>C81</f>
        <v>0</v>
      </c>
      <c r="D80" s="132">
        <f t="shared" ref="D80:K80" si="27">D81</f>
        <v>0</v>
      </c>
      <c r="E80" s="132">
        <f t="shared" si="27"/>
        <v>50000</v>
      </c>
      <c r="F80" s="132">
        <f t="shared" si="27"/>
        <v>155000</v>
      </c>
      <c r="G80" s="132">
        <f t="shared" si="27"/>
        <v>210000</v>
      </c>
      <c r="H80" s="132">
        <f t="shared" si="27"/>
        <v>0</v>
      </c>
      <c r="I80" s="132">
        <f t="shared" si="27"/>
        <v>0</v>
      </c>
      <c r="J80" s="132"/>
      <c r="K80" s="132">
        <f t="shared" si="27"/>
        <v>0</v>
      </c>
      <c r="L80" s="56">
        <f t="shared" ref="L80:L111" si="28">SUM(B80:K80)</f>
        <v>415000</v>
      </c>
    </row>
    <row r="81" spans="1:12" ht="20.100000000000001" customHeight="1" x14ac:dyDescent="0.25">
      <c r="A81" s="75">
        <v>32224</v>
      </c>
      <c r="B81" s="2" t="s">
        <v>132</v>
      </c>
      <c r="C81" s="126">
        <v>0</v>
      </c>
      <c r="D81" s="126"/>
      <c r="E81" s="126">
        <v>50000</v>
      </c>
      <c r="F81" s="126">
        <v>155000</v>
      </c>
      <c r="G81" s="126">
        <v>210000</v>
      </c>
      <c r="H81" s="126"/>
      <c r="I81" s="126"/>
      <c r="J81" s="126"/>
      <c r="K81" s="126"/>
      <c r="L81" s="56">
        <f t="shared" si="28"/>
        <v>415000</v>
      </c>
    </row>
    <row r="82" spans="1:12" ht="20.100000000000001" customHeight="1" x14ac:dyDescent="0.25">
      <c r="A82" s="74">
        <v>3223</v>
      </c>
      <c r="B82" s="3" t="s">
        <v>14</v>
      </c>
      <c r="C82" s="132">
        <f>SUM(C83:C85)</f>
        <v>0</v>
      </c>
      <c r="D82" s="132">
        <f t="shared" ref="D82:K82" si="29">SUM(D83:D85)</f>
        <v>202617</v>
      </c>
      <c r="E82" s="132">
        <f t="shared" si="29"/>
        <v>0</v>
      </c>
      <c r="F82" s="132">
        <f t="shared" si="29"/>
        <v>0</v>
      </c>
      <c r="G82" s="132"/>
      <c r="H82" s="132">
        <f t="shared" si="29"/>
        <v>0</v>
      </c>
      <c r="I82" s="132">
        <f t="shared" si="29"/>
        <v>0</v>
      </c>
      <c r="J82" s="132"/>
      <c r="K82" s="132">
        <f t="shared" si="29"/>
        <v>450</v>
      </c>
      <c r="L82" s="56">
        <f t="shared" si="28"/>
        <v>203067</v>
      </c>
    </row>
    <row r="83" spans="1:12" ht="20.100000000000001" customHeight="1" x14ac:dyDescent="0.25">
      <c r="A83" s="75">
        <v>32231</v>
      </c>
      <c r="B83" s="2" t="s">
        <v>15</v>
      </c>
      <c r="C83" s="126"/>
      <c r="D83" s="126">
        <v>43500</v>
      </c>
      <c r="E83" s="154"/>
      <c r="F83" s="126"/>
      <c r="G83" s="126"/>
      <c r="H83" s="126"/>
      <c r="I83" s="126"/>
      <c r="J83" s="126"/>
      <c r="K83" s="126">
        <v>300</v>
      </c>
      <c r="L83" s="56">
        <f t="shared" si="28"/>
        <v>43800</v>
      </c>
    </row>
    <row r="84" spans="1:12" ht="20.100000000000001" customHeight="1" x14ac:dyDescent="0.25">
      <c r="A84" s="75">
        <v>32233</v>
      </c>
      <c r="B84" s="2" t="s">
        <v>16</v>
      </c>
      <c r="C84" s="126"/>
      <c r="D84" s="178">
        <v>154067</v>
      </c>
      <c r="E84" s="154"/>
      <c r="F84" s="126"/>
      <c r="G84" s="126"/>
      <c r="H84" s="126"/>
      <c r="I84" s="126"/>
      <c r="J84" s="126"/>
      <c r="K84" s="126">
        <v>150</v>
      </c>
      <c r="L84" s="56">
        <f t="shared" si="28"/>
        <v>154217</v>
      </c>
    </row>
    <row r="85" spans="1:12" ht="20.100000000000001" customHeight="1" x14ac:dyDescent="0.25">
      <c r="A85" s="75">
        <v>32234</v>
      </c>
      <c r="B85" s="2" t="s">
        <v>17</v>
      </c>
      <c r="C85" s="126"/>
      <c r="D85" s="126">
        <v>5050</v>
      </c>
      <c r="E85" s="154"/>
      <c r="F85" s="126"/>
      <c r="G85" s="126"/>
      <c r="H85" s="126"/>
      <c r="I85" s="126"/>
      <c r="J85" s="126"/>
      <c r="K85" s="126"/>
      <c r="L85" s="56">
        <f t="shared" si="28"/>
        <v>5050</v>
      </c>
    </row>
    <row r="86" spans="1:12" ht="20.100000000000001" customHeight="1" x14ac:dyDescent="0.25">
      <c r="A86" s="74">
        <v>3224</v>
      </c>
      <c r="B86" s="3" t="s">
        <v>18</v>
      </c>
      <c r="C86" s="132">
        <f>SUM(C87:C89)</f>
        <v>0</v>
      </c>
      <c r="D86" s="132">
        <f t="shared" ref="D86:K86" si="30">SUM(D87:D89)</f>
        <v>16500</v>
      </c>
      <c r="E86" s="132">
        <f t="shared" si="30"/>
        <v>0</v>
      </c>
      <c r="F86" s="132">
        <f t="shared" si="30"/>
        <v>0</v>
      </c>
      <c r="G86" s="132">
        <f t="shared" si="30"/>
        <v>0</v>
      </c>
      <c r="H86" s="132">
        <f t="shared" si="30"/>
        <v>0</v>
      </c>
      <c r="I86" s="132">
        <f t="shared" si="30"/>
        <v>0</v>
      </c>
      <c r="J86" s="132"/>
      <c r="K86" s="132">
        <f t="shared" si="30"/>
        <v>0</v>
      </c>
      <c r="L86" s="56">
        <f t="shared" si="28"/>
        <v>16500</v>
      </c>
    </row>
    <row r="87" spans="1:12" ht="20.100000000000001" customHeight="1" x14ac:dyDescent="0.25">
      <c r="A87" s="75">
        <v>32241</v>
      </c>
      <c r="B87" s="2" t="s">
        <v>19</v>
      </c>
      <c r="C87" s="126"/>
      <c r="D87" s="126">
        <v>16500</v>
      </c>
      <c r="E87" s="154"/>
      <c r="F87" s="126"/>
      <c r="G87" s="126"/>
      <c r="H87" s="126"/>
      <c r="I87" s="126"/>
      <c r="J87" s="126"/>
      <c r="K87" s="126"/>
      <c r="L87" s="56">
        <f t="shared" si="28"/>
        <v>16500</v>
      </c>
    </row>
    <row r="88" spans="1:12" ht="20.100000000000001" customHeight="1" x14ac:dyDescent="0.25">
      <c r="A88" s="75">
        <v>32242</v>
      </c>
      <c r="B88" s="2" t="s">
        <v>20</v>
      </c>
      <c r="C88" s="126"/>
      <c r="D88" s="126"/>
      <c r="E88" s="154"/>
      <c r="F88" s="126"/>
      <c r="G88" s="126"/>
      <c r="H88" s="126"/>
      <c r="I88" s="126"/>
      <c r="J88" s="126"/>
      <c r="K88" s="126"/>
      <c r="L88" s="56">
        <f t="shared" si="28"/>
        <v>0</v>
      </c>
    </row>
    <row r="89" spans="1:12" s="159" customFormat="1" ht="20.100000000000001" customHeight="1" x14ac:dyDescent="0.25">
      <c r="A89" s="79">
        <v>32244</v>
      </c>
      <c r="B89" s="78" t="s">
        <v>21</v>
      </c>
      <c r="C89" s="120">
        <v>0</v>
      </c>
      <c r="D89" s="120"/>
      <c r="E89" s="121"/>
      <c r="F89" s="120">
        <v>0</v>
      </c>
      <c r="G89" s="120"/>
      <c r="H89" s="120"/>
      <c r="I89" s="120"/>
      <c r="J89" s="120"/>
      <c r="K89" s="120"/>
      <c r="L89" s="99">
        <f t="shared" si="28"/>
        <v>0</v>
      </c>
    </row>
    <row r="90" spans="1:12" s="108" customFormat="1" ht="20.100000000000001" customHeight="1" x14ac:dyDescent="0.25">
      <c r="A90" s="74">
        <v>3225</v>
      </c>
      <c r="B90" s="3" t="s">
        <v>22</v>
      </c>
      <c r="C90" s="132">
        <f>C91</f>
        <v>0</v>
      </c>
      <c r="D90" s="132">
        <f t="shared" ref="D90:K90" si="31">D91</f>
        <v>0</v>
      </c>
      <c r="E90" s="132">
        <f t="shared" si="31"/>
        <v>0</v>
      </c>
      <c r="F90" s="132">
        <f t="shared" si="31"/>
        <v>0</v>
      </c>
      <c r="G90" s="132">
        <f t="shared" si="31"/>
        <v>0</v>
      </c>
      <c r="H90" s="132">
        <f>H91</f>
        <v>0</v>
      </c>
      <c r="I90" s="132">
        <f t="shared" si="31"/>
        <v>0</v>
      </c>
      <c r="J90" s="132"/>
      <c r="K90" s="132">
        <f t="shared" si="31"/>
        <v>0</v>
      </c>
      <c r="L90" s="56">
        <f t="shared" si="28"/>
        <v>0</v>
      </c>
    </row>
    <row r="91" spans="1:12" ht="20.100000000000001" customHeight="1" x14ac:dyDescent="0.25">
      <c r="A91" s="75">
        <v>32251</v>
      </c>
      <c r="B91" s="2" t="s">
        <v>23</v>
      </c>
      <c r="C91" s="126"/>
      <c r="D91" s="126">
        <v>0</v>
      </c>
      <c r="E91" s="154"/>
      <c r="F91" s="126"/>
      <c r="G91" s="126"/>
      <c r="H91" s="126"/>
      <c r="I91" s="126"/>
      <c r="J91" s="126"/>
      <c r="K91" s="126"/>
      <c r="L91" s="56">
        <f t="shared" si="28"/>
        <v>0</v>
      </c>
    </row>
    <row r="92" spans="1:12" ht="20.100000000000001" customHeight="1" x14ac:dyDescent="0.25">
      <c r="A92" s="76">
        <v>3227</v>
      </c>
      <c r="B92" s="77" t="s">
        <v>70</v>
      </c>
      <c r="C92" s="132">
        <f>C93</f>
        <v>0</v>
      </c>
      <c r="D92" s="132">
        <f t="shared" ref="D92:K92" si="32">D93</f>
        <v>8100</v>
      </c>
      <c r="E92" s="132">
        <f t="shared" si="32"/>
        <v>0</v>
      </c>
      <c r="F92" s="132">
        <f t="shared" si="32"/>
        <v>0</v>
      </c>
      <c r="G92" s="132">
        <f t="shared" si="32"/>
        <v>0</v>
      </c>
      <c r="H92" s="132">
        <f t="shared" si="32"/>
        <v>0</v>
      </c>
      <c r="I92" s="132">
        <f t="shared" si="32"/>
        <v>0</v>
      </c>
      <c r="J92" s="132"/>
      <c r="K92" s="132">
        <f t="shared" si="32"/>
        <v>0</v>
      </c>
      <c r="L92" s="56">
        <f t="shared" si="28"/>
        <v>8100</v>
      </c>
    </row>
    <row r="93" spans="1:12" ht="20.100000000000001" customHeight="1" x14ac:dyDescent="0.25">
      <c r="A93" s="75">
        <v>32271</v>
      </c>
      <c r="B93" s="78" t="s">
        <v>70</v>
      </c>
      <c r="C93" s="126"/>
      <c r="D93" s="126">
        <v>8100</v>
      </c>
      <c r="E93" s="154"/>
      <c r="F93" s="126"/>
      <c r="G93" s="126"/>
      <c r="H93" s="126"/>
      <c r="I93" s="126"/>
      <c r="J93" s="126"/>
      <c r="K93" s="126"/>
      <c r="L93" s="56">
        <f t="shared" si="28"/>
        <v>8100</v>
      </c>
    </row>
    <row r="94" spans="1:12" ht="20.100000000000001" customHeight="1" x14ac:dyDescent="0.25">
      <c r="A94" s="70">
        <v>323</v>
      </c>
      <c r="B94" s="7" t="s">
        <v>24</v>
      </c>
      <c r="C94" s="133">
        <f>C95+C100+C104+C107+C113+C115+C119+C123+C126</f>
        <v>1000</v>
      </c>
      <c r="D94" s="133">
        <f t="shared" ref="D94:K94" si="33">D95+D100+D104+D107+D113+D115+D119+D123+D126</f>
        <v>138350</v>
      </c>
      <c r="E94" s="133">
        <f t="shared" si="33"/>
        <v>109250</v>
      </c>
      <c r="F94" s="133">
        <f t="shared" si="33"/>
        <v>0</v>
      </c>
      <c r="G94" s="133">
        <f t="shared" si="33"/>
        <v>20000</v>
      </c>
      <c r="H94" s="133">
        <f t="shared" si="33"/>
        <v>0</v>
      </c>
      <c r="I94" s="133">
        <f t="shared" si="33"/>
        <v>0</v>
      </c>
      <c r="J94" s="133"/>
      <c r="K94" s="133">
        <f t="shared" si="33"/>
        <v>810</v>
      </c>
      <c r="L94" s="97">
        <f t="shared" si="28"/>
        <v>269410</v>
      </c>
    </row>
    <row r="95" spans="1:12" ht="20.100000000000001" customHeight="1" x14ac:dyDescent="0.25">
      <c r="A95" s="74">
        <v>3231</v>
      </c>
      <c r="B95" s="3" t="s">
        <v>25</v>
      </c>
      <c r="C95" s="132">
        <f>SUM(C96:C99)</f>
        <v>0</v>
      </c>
      <c r="D95" s="132">
        <f t="shared" ref="D95:K95" si="34">SUM(D96:D99)</f>
        <v>19000</v>
      </c>
      <c r="E95" s="132">
        <f t="shared" si="34"/>
        <v>0</v>
      </c>
      <c r="F95" s="132">
        <f t="shared" si="34"/>
        <v>0</v>
      </c>
      <c r="G95" s="132">
        <f t="shared" si="34"/>
        <v>20000</v>
      </c>
      <c r="H95" s="132">
        <f t="shared" si="34"/>
        <v>0</v>
      </c>
      <c r="I95" s="132">
        <f t="shared" si="34"/>
        <v>0</v>
      </c>
      <c r="J95" s="132"/>
      <c r="K95" s="132">
        <f t="shared" si="34"/>
        <v>0</v>
      </c>
      <c r="L95" s="56">
        <f t="shared" si="28"/>
        <v>39000</v>
      </c>
    </row>
    <row r="96" spans="1:12" ht="20.100000000000001" customHeight="1" x14ac:dyDescent="0.25">
      <c r="A96" s="75">
        <v>32311</v>
      </c>
      <c r="B96" s="2" t="s">
        <v>26</v>
      </c>
      <c r="C96" s="126"/>
      <c r="D96" s="126">
        <v>17000</v>
      </c>
      <c r="E96" s="154"/>
      <c r="F96" s="126"/>
      <c r="G96" s="126"/>
      <c r="H96" s="126"/>
      <c r="I96" s="126"/>
      <c r="J96" s="126"/>
      <c r="K96" s="126"/>
      <c r="L96" s="56">
        <f t="shared" si="28"/>
        <v>17000</v>
      </c>
    </row>
    <row r="97" spans="1:12" ht="20.100000000000001" customHeight="1" x14ac:dyDescent="0.25">
      <c r="A97" s="75">
        <v>32312</v>
      </c>
      <c r="B97" s="2" t="s">
        <v>27</v>
      </c>
      <c r="C97" s="126"/>
      <c r="D97" s="126"/>
      <c r="E97" s="154"/>
      <c r="F97" s="126"/>
      <c r="G97" s="126"/>
      <c r="H97" s="126"/>
      <c r="I97" s="126"/>
      <c r="J97" s="126"/>
      <c r="K97" s="126"/>
      <c r="L97" s="56">
        <f t="shared" si="28"/>
        <v>0</v>
      </c>
    </row>
    <row r="98" spans="1:12" ht="20.100000000000001" customHeight="1" x14ac:dyDescent="0.25">
      <c r="A98" s="75">
        <v>32313</v>
      </c>
      <c r="B98" s="2" t="s">
        <v>28</v>
      </c>
      <c r="C98" s="126"/>
      <c r="D98" s="126">
        <v>2000</v>
      </c>
      <c r="E98" s="154"/>
      <c r="F98" s="126"/>
      <c r="G98" s="126"/>
      <c r="H98" s="126"/>
      <c r="I98" s="126"/>
      <c r="J98" s="126"/>
      <c r="K98" s="126"/>
      <c r="L98" s="56">
        <f t="shared" si="28"/>
        <v>2000</v>
      </c>
    </row>
    <row r="99" spans="1:12" ht="20.100000000000001" customHeight="1" x14ac:dyDescent="0.25">
      <c r="A99" s="75">
        <v>32319</v>
      </c>
      <c r="B99" s="2" t="s">
        <v>29</v>
      </c>
      <c r="C99" s="126"/>
      <c r="D99" s="126"/>
      <c r="E99" s="154"/>
      <c r="F99" s="126"/>
      <c r="G99" s="126">
        <v>20000</v>
      </c>
      <c r="H99" s="126"/>
      <c r="I99" s="126"/>
      <c r="J99" s="126"/>
      <c r="K99" s="126"/>
      <c r="L99" s="56">
        <f t="shared" si="28"/>
        <v>20000</v>
      </c>
    </row>
    <row r="100" spans="1:12" ht="20.100000000000001" customHeight="1" x14ac:dyDescent="0.25">
      <c r="A100" s="74">
        <v>3232</v>
      </c>
      <c r="B100" s="3" t="s">
        <v>30</v>
      </c>
      <c r="C100" s="132">
        <f>SUM(C101:C103)</f>
        <v>0</v>
      </c>
      <c r="D100" s="132">
        <f t="shared" ref="D100:K100" si="35">SUM(D101:D103)</f>
        <v>5500</v>
      </c>
      <c r="E100" s="132">
        <f t="shared" si="35"/>
        <v>101250</v>
      </c>
      <c r="F100" s="132">
        <f t="shared" si="35"/>
        <v>0</v>
      </c>
      <c r="G100" s="132">
        <f t="shared" si="35"/>
        <v>0</v>
      </c>
      <c r="H100" s="132">
        <f t="shared" si="35"/>
        <v>0</v>
      </c>
      <c r="I100" s="132">
        <f t="shared" si="35"/>
        <v>0</v>
      </c>
      <c r="J100" s="132"/>
      <c r="K100" s="132">
        <f t="shared" si="35"/>
        <v>0</v>
      </c>
      <c r="L100" s="56">
        <f t="shared" si="28"/>
        <v>106750</v>
      </c>
    </row>
    <row r="101" spans="1:12" s="111" customFormat="1" ht="20.100000000000001" customHeight="1" x14ac:dyDescent="0.25">
      <c r="A101" s="79">
        <v>32321</v>
      </c>
      <c r="B101" s="78" t="s">
        <v>31</v>
      </c>
      <c r="C101" s="120"/>
      <c r="D101" s="120">
        <v>5500</v>
      </c>
      <c r="E101" s="121">
        <v>86250</v>
      </c>
      <c r="F101" s="120">
        <v>0</v>
      </c>
      <c r="G101" s="120"/>
      <c r="H101" s="120"/>
      <c r="I101" s="120"/>
      <c r="J101" s="120"/>
      <c r="K101" s="120"/>
      <c r="L101" s="99">
        <f t="shared" si="28"/>
        <v>91750</v>
      </c>
    </row>
    <row r="102" spans="1:12" ht="20.100000000000001" customHeight="1" x14ac:dyDescent="0.25">
      <c r="A102" s="75">
        <v>32322</v>
      </c>
      <c r="B102" s="2" t="s">
        <v>32</v>
      </c>
      <c r="C102" s="126"/>
      <c r="D102" s="126"/>
      <c r="E102" s="154"/>
      <c r="F102" s="126"/>
      <c r="G102" s="126"/>
      <c r="H102" s="126"/>
      <c r="I102" s="126"/>
      <c r="J102" s="126"/>
      <c r="K102" s="126"/>
      <c r="L102" s="56">
        <f t="shared" si="28"/>
        <v>0</v>
      </c>
    </row>
    <row r="103" spans="1:12" ht="20.100000000000001" customHeight="1" x14ac:dyDescent="0.25">
      <c r="A103" s="75">
        <v>32329</v>
      </c>
      <c r="B103" s="2" t="s">
        <v>63</v>
      </c>
      <c r="C103" s="126"/>
      <c r="D103" s="126"/>
      <c r="E103" s="154">
        <v>15000</v>
      </c>
      <c r="F103" s="126"/>
      <c r="G103" s="126"/>
      <c r="H103" s="126"/>
      <c r="I103" s="126"/>
      <c r="J103" s="126"/>
      <c r="K103" s="126"/>
      <c r="L103" s="56">
        <f t="shared" si="28"/>
        <v>15000</v>
      </c>
    </row>
    <row r="104" spans="1:12" ht="20.100000000000001" customHeight="1" x14ac:dyDescent="0.25">
      <c r="A104" s="74">
        <v>3233</v>
      </c>
      <c r="B104" s="3" t="s">
        <v>33</v>
      </c>
      <c r="C104" s="132">
        <f>C105+C106</f>
        <v>0</v>
      </c>
      <c r="D104" s="132">
        <f t="shared" ref="D104:K104" si="36">D105+D106</f>
        <v>0</v>
      </c>
      <c r="E104" s="132">
        <f t="shared" si="36"/>
        <v>0</v>
      </c>
      <c r="F104" s="132">
        <f t="shared" si="36"/>
        <v>0</v>
      </c>
      <c r="G104" s="132">
        <f t="shared" si="36"/>
        <v>0</v>
      </c>
      <c r="H104" s="132">
        <f t="shared" si="36"/>
        <v>0</v>
      </c>
      <c r="I104" s="132">
        <f t="shared" si="36"/>
        <v>0</v>
      </c>
      <c r="J104" s="132"/>
      <c r="K104" s="132">
        <f t="shared" si="36"/>
        <v>0</v>
      </c>
      <c r="L104" s="56">
        <f t="shared" si="28"/>
        <v>0</v>
      </c>
    </row>
    <row r="105" spans="1:12" ht="20.100000000000001" customHeight="1" x14ac:dyDescent="0.25">
      <c r="A105" s="75">
        <v>32332</v>
      </c>
      <c r="B105" s="2" t="s">
        <v>34</v>
      </c>
      <c r="C105" s="126"/>
      <c r="D105" s="126"/>
      <c r="E105" s="154"/>
      <c r="F105" s="126"/>
      <c r="G105" s="126"/>
      <c r="H105" s="126"/>
      <c r="I105" s="126"/>
      <c r="J105" s="126"/>
      <c r="K105" s="126"/>
      <c r="L105" s="56">
        <f t="shared" si="28"/>
        <v>0</v>
      </c>
    </row>
    <row r="106" spans="1:12" ht="20.100000000000001" customHeight="1" x14ac:dyDescent="0.25">
      <c r="A106" s="75">
        <v>32339</v>
      </c>
      <c r="B106" s="2" t="s">
        <v>35</v>
      </c>
      <c r="C106" s="126"/>
      <c r="D106" s="126"/>
      <c r="E106" s="154"/>
      <c r="F106" s="126"/>
      <c r="G106" s="126"/>
      <c r="H106" s="126"/>
      <c r="I106" s="126"/>
      <c r="J106" s="126"/>
      <c r="K106" s="126"/>
      <c r="L106" s="56">
        <f t="shared" si="28"/>
        <v>0</v>
      </c>
    </row>
    <row r="107" spans="1:12" ht="20.100000000000001" customHeight="1" x14ac:dyDescent="0.25">
      <c r="A107" s="74">
        <v>3234</v>
      </c>
      <c r="B107" s="3" t="s">
        <v>36</v>
      </c>
      <c r="C107" s="132">
        <f>SUM(C108:C112)</f>
        <v>0</v>
      </c>
      <c r="D107" s="132">
        <f>SUM(D108:D112)</f>
        <v>40800</v>
      </c>
      <c r="E107" s="132">
        <f t="shared" ref="E107:K107" si="37">SUM(E108:E112)</f>
        <v>0</v>
      </c>
      <c r="F107" s="132">
        <f t="shared" si="37"/>
        <v>0</v>
      </c>
      <c r="G107" s="132">
        <f t="shared" si="37"/>
        <v>0</v>
      </c>
      <c r="H107" s="132">
        <f t="shared" si="37"/>
        <v>0</v>
      </c>
      <c r="I107" s="132">
        <f t="shared" si="37"/>
        <v>0</v>
      </c>
      <c r="J107" s="132"/>
      <c r="K107" s="132">
        <f t="shared" si="37"/>
        <v>210</v>
      </c>
      <c r="L107" s="56">
        <f t="shared" si="28"/>
        <v>41010</v>
      </c>
    </row>
    <row r="108" spans="1:12" ht="20.100000000000001" customHeight="1" x14ac:dyDescent="0.25">
      <c r="A108" s="75">
        <v>32341</v>
      </c>
      <c r="B108" s="2" t="s">
        <v>37</v>
      </c>
      <c r="C108" s="126"/>
      <c r="D108" s="126">
        <v>10000</v>
      </c>
      <c r="E108" s="154"/>
      <c r="F108" s="126"/>
      <c r="G108" s="126"/>
      <c r="H108" s="126"/>
      <c r="I108" s="126"/>
      <c r="J108" s="126"/>
      <c r="K108" s="126">
        <v>210</v>
      </c>
      <c r="L108" s="56">
        <f t="shared" si="28"/>
        <v>10210</v>
      </c>
    </row>
    <row r="109" spans="1:12" ht="20.100000000000001" customHeight="1" x14ac:dyDescent="0.25">
      <c r="A109" s="75">
        <v>32342</v>
      </c>
      <c r="B109" s="2" t="s">
        <v>38</v>
      </c>
      <c r="C109" s="126"/>
      <c r="D109" s="126">
        <v>17900</v>
      </c>
      <c r="E109" s="154"/>
      <c r="F109" s="126"/>
      <c r="G109" s="126"/>
      <c r="H109" s="126"/>
      <c r="I109" s="126"/>
      <c r="J109" s="126"/>
      <c r="K109" s="126"/>
      <c r="L109" s="56">
        <f t="shared" si="28"/>
        <v>17900</v>
      </c>
    </row>
    <row r="110" spans="1:12" ht="20.100000000000001" customHeight="1" x14ac:dyDescent="0.25">
      <c r="A110" s="75">
        <v>32343</v>
      </c>
      <c r="B110" s="2" t="s">
        <v>65</v>
      </c>
      <c r="C110" s="126"/>
      <c r="D110" s="126">
        <v>1500</v>
      </c>
      <c r="E110" s="154"/>
      <c r="F110" s="126"/>
      <c r="G110" s="126"/>
      <c r="H110" s="126"/>
      <c r="I110" s="126"/>
      <c r="J110" s="126"/>
      <c r="K110" s="126"/>
      <c r="L110" s="56">
        <f t="shared" si="28"/>
        <v>1500</v>
      </c>
    </row>
    <row r="111" spans="1:12" ht="20.100000000000001" customHeight="1" x14ac:dyDescent="0.25">
      <c r="A111" s="75">
        <v>32344</v>
      </c>
      <c r="B111" s="2" t="s">
        <v>39</v>
      </c>
      <c r="C111" s="126"/>
      <c r="D111" s="126">
        <v>3000</v>
      </c>
      <c r="E111" s="154"/>
      <c r="F111" s="126"/>
      <c r="G111" s="126"/>
      <c r="H111" s="126"/>
      <c r="I111" s="126"/>
      <c r="J111" s="126"/>
      <c r="K111" s="126"/>
      <c r="L111" s="56">
        <f t="shared" si="28"/>
        <v>3000</v>
      </c>
    </row>
    <row r="112" spans="1:12" ht="20.100000000000001" customHeight="1" x14ac:dyDescent="0.25">
      <c r="A112" s="75">
        <v>32349</v>
      </c>
      <c r="B112" s="2" t="s">
        <v>92</v>
      </c>
      <c r="C112" s="126"/>
      <c r="D112" s="126">
        <v>8400</v>
      </c>
      <c r="E112" s="154"/>
      <c r="F112" s="126"/>
      <c r="G112" s="126"/>
      <c r="H112" s="126"/>
      <c r="I112" s="126"/>
      <c r="J112" s="126"/>
      <c r="K112" s="126"/>
      <c r="L112" s="56">
        <f t="shared" ref="L112:L138" si="38">SUM(B112:K112)</f>
        <v>8400</v>
      </c>
    </row>
    <row r="113" spans="1:12" s="109" customFormat="1" ht="20.100000000000001" customHeight="1" x14ac:dyDescent="0.25">
      <c r="A113" s="76">
        <v>32359</v>
      </c>
      <c r="B113" s="77" t="s">
        <v>144</v>
      </c>
      <c r="C113" s="119">
        <f>C114</f>
        <v>0</v>
      </c>
      <c r="D113" s="119">
        <f t="shared" ref="D113:K113" si="39">D114</f>
        <v>8300</v>
      </c>
      <c r="E113" s="119">
        <f t="shared" si="39"/>
        <v>0</v>
      </c>
      <c r="F113" s="119">
        <f t="shared" si="39"/>
        <v>0</v>
      </c>
      <c r="G113" s="119">
        <f t="shared" si="39"/>
        <v>0</v>
      </c>
      <c r="H113" s="119">
        <f t="shared" si="39"/>
        <v>0</v>
      </c>
      <c r="I113" s="119">
        <f t="shared" si="39"/>
        <v>0</v>
      </c>
      <c r="J113" s="119"/>
      <c r="K113" s="119">
        <f t="shared" si="39"/>
        <v>0</v>
      </c>
      <c r="L113" s="56">
        <f t="shared" si="38"/>
        <v>8300</v>
      </c>
    </row>
    <row r="114" spans="1:12" s="111" customFormat="1" ht="20.100000000000001" customHeight="1" x14ac:dyDescent="0.25">
      <c r="A114" s="79"/>
      <c r="B114" s="78" t="s">
        <v>149</v>
      </c>
      <c r="C114" s="120"/>
      <c r="D114" s="120">
        <v>8300</v>
      </c>
      <c r="E114" s="121"/>
      <c r="F114" s="120"/>
      <c r="G114" s="120"/>
      <c r="H114" s="120"/>
      <c r="I114" s="120"/>
      <c r="J114" s="120"/>
      <c r="K114" s="120"/>
      <c r="L114" s="99">
        <f t="shared" si="38"/>
        <v>8300</v>
      </c>
    </row>
    <row r="115" spans="1:12" s="108" customFormat="1" ht="20.100000000000001" customHeight="1" x14ac:dyDescent="0.25">
      <c r="A115" s="74">
        <v>3236</v>
      </c>
      <c r="B115" s="3" t="s">
        <v>40</v>
      </c>
      <c r="C115" s="132">
        <f>C116+C117+C118</f>
        <v>0</v>
      </c>
      <c r="D115" s="132">
        <f t="shared" ref="D115:K115" si="40">D116+D117+D118</f>
        <v>16500</v>
      </c>
      <c r="E115" s="132">
        <f t="shared" si="40"/>
        <v>0</v>
      </c>
      <c r="F115" s="132">
        <f t="shared" si="40"/>
        <v>0</v>
      </c>
      <c r="G115" s="132">
        <f t="shared" si="40"/>
        <v>0</v>
      </c>
      <c r="H115" s="132">
        <f t="shared" si="40"/>
        <v>0</v>
      </c>
      <c r="I115" s="132">
        <f t="shared" si="40"/>
        <v>0</v>
      </c>
      <c r="J115" s="132"/>
      <c r="K115" s="132">
        <f t="shared" si="40"/>
        <v>0</v>
      </c>
      <c r="L115" s="56">
        <f t="shared" si="38"/>
        <v>16500</v>
      </c>
    </row>
    <row r="116" spans="1:12" s="108" customFormat="1" ht="20.100000000000001" customHeight="1" x14ac:dyDescent="0.25">
      <c r="A116" s="75">
        <v>32361</v>
      </c>
      <c r="B116" s="2" t="s">
        <v>41</v>
      </c>
      <c r="C116" s="126"/>
      <c r="D116" s="126">
        <v>11600</v>
      </c>
      <c r="E116" s="154"/>
      <c r="F116" s="126"/>
      <c r="G116" s="126"/>
      <c r="H116" s="126"/>
      <c r="I116" s="126"/>
      <c r="J116" s="126"/>
      <c r="K116" s="126"/>
      <c r="L116" s="56">
        <f t="shared" si="38"/>
        <v>11600</v>
      </c>
    </row>
    <row r="117" spans="1:12" s="108" customFormat="1" ht="20.100000000000001" customHeight="1" x14ac:dyDescent="0.25">
      <c r="A117" s="75">
        <v>32363</v>
      </c>
      <c r="B117" s="2" t="s">
        <v>93</v>
      </c>
      <c r="C117" s="126"/>
      <c r="D117" s="126">
        <v>3900</v>
      </c>
      <c r="E117" s="154"/>
      <c r="F117" s="126"/>
      <c r="G117" s="126"/>
      <c r="H117" s="126"/>
      <c r="I117" s="126"/>
      <c r="J117" s="126"/>
      <c r="K117" s="126"/>
      <c r="L117" s="56">
        <f t="shared" si="38"/>
        <v>3900</v>
      </c>
    </row>
    <row r="118" spans="1:12" s="108" customFormat="1" ht="20.100000000000001" customHeight="1" x14ac:dyDescent="0.25">
      <c r="A118" s="75">
        <v>32369</v>
      </c>
      <c r="B118" s="2" t="s">
        <v>137</v>
      </c>
      <c r="C118" s="126"/>
      <c r="D118" s="126">
        <v>1000</v>
      </c>
      <c r="E118" s="154"/>
      <c r="F118" s="126"/>
      <c r="G118" s="126"/>
      <c r="H118" s="126"/>
      <c r="I118" s="126"/>
      <c r="J118" s="126"/>
      <c r="K118" s="126"/>
      <c r="L118" s="56">
        <f t="shared" si="38"/>
        <v>1000</v>
      </c>
    </row>
    <row r="119" spans="1:12" ht="20.100000000000001" customHeight="1" x14ac:dyDescent="0.25">
      <c r="A119" s="74">
        <v>3237</v>
      </c>
      <c r="B119" s="3" t="s">
        <v>42</v>
      </c>
      <c r="C119" s="134">
        <f>C120+C121+C122</f>
        <v>1000</v>
      </c>
      <c r="D119" s="134">
        <f t="shared" ref="D119:K119" si="41">D120+D121+D122</f>
        <v>900</v>
      </c>
      <c r="E119" s="134">
        <f t="shared" si="41"/>
        <v>0</v>
      </c>
      <c r="F119" s="134">
        <f t="shared" si="41"/>
        <v>0</v>
      </c>
      <c r="G119" s="134">
        <f t="shared" si="41"/>
        <v>0</v>
      </c>
      <c r="H119" s="134">
        <f t="shared" si="41"/>
        <v>0</v>
      </c>
      <c r="I119" s="134">
        <f t="shared" si="41"/>
        <v>0</v>
      </c>
      <c r="J119" s="134"/>
      <c r="K119" s="134">
        <f t="shared" si="41"/>
        <v>0</v>
      </c>
      <c r="L119" s="56">
        <f t="shared" si="38"/>
        <v>1900</v>
      </c>
    </row>
    <row r="120" spans="1:12" ht="20.100000000000001" customHeight="1" x14ac:dyDescent="0.25">
      <c r="A120" s="75">
        <v>32372</v>
      </c>
      <c r="B120" s="2" t="s">
        <v>94</v>
      </c>
      <c r="C120" s="126">
        <v>1000</v>
      </c>
      <c r="D120" s="126"/>
      <c r="E120" s="154"/>
      <c r="F120" s="126"/>
      <c r="G120" s="126"/>
      <c r="H120" s="126"/>
      <c r="I120" s="126"/>
      <c r="J120" s="126"/>
      <c r="K120" s="126"/>
      <c r="L120" s="56">
        <f t="shared" si="38"/>
        <v>1000</v>
      </c>
    </row>
    <row r="121" spans="1:12" ht="20.100000000000001" customHeight="1" x14ac:dyDescent="0.25">
      <c r="A121" s="75">
        <v>32373</v>
      </c>
      <c r="B121" s="2" t="s">
        <v>73</v>
      </c>
      <c r="C121" s="126"/>
      <c r="D121" s="126"/>
      <c r="E121" s="154"/>
      <c r="F121" s="126"/>
      <c r="G121" s="126"/>
      <c r="H121" s="126"/>
      <c r="I121" s="126"/>
      <c r="J121" s="126"/>
      <c r="K121" s="126"/>
      <c r="L121" s="56">
        <f t="shared" si="38"/>
        <v>0</v>
      </c>
    </row>
    <row r="122" spans="1:12" ht="20.100000000000001" customHeight="1" x14ac:dyDescent="0.25">
      <c r="A122" s="75">
        <v>32379</v>
      </c>
      <c r="B122" s="2" t="s">
        <v>74</v>
      </c>
      <c r="C122" s="126"/>
      <c r="D122" s="126">
        <v>900</v>
      </c>
      <c r="E122" s="154"/>
      <c r="F122" s="126"/>
      <c r="G122" s="126"/>
      <c r="H122" s="126"/>
      <c r="I122" s="126"/>
      <c r="J122" s="126"/>
      <c r="K122" s="126"/>
      <c r="L122" s="56">
        <f t="shared" si="38"/>
        <v>900</v>
      </c>
    </row>
    <row r="123" spans="1:12" ht="20.100000000000001" customHeight="1" x14ac:dyDescent="0.25">
      <c r="A123" s="74">
        <v>3238</v>
      </c>
      <c r="B123" s="3" t="s">
        <v>43</v>
      </c>
      <c r="C123" s="132">
        <f>C124+C125</f>
        <v>0</v>
      </c>
      <c r="D123" s="132">
        <f t="shared" ref="D123:K123" si="42">D124+D125</f>
        <v>20000</v>
      </c>
      <c r="E123" s="132">
        <f t="shared" si="42"/>
        <v>8000</v>
      </c>
      <c r="F123" s="132">
        <f t="shared" si="42"/>
        <v>0</v>
      </c>
      <c r="G123" s="132">
        <f t="shared" si="42"/>
        <v>0</v>
      </c>
      <c r="H123" s="132">
        <f t="shared" si="42"/>
        <v>0</v>
      </c>
      <c r="I123" s="132">
        <f t="shared" si="42"/>
        <v>0</v>
      </c>
      <c r="J123" s="132"/>
      <c r="K123" s="132">
        <f t="shared" si="42"/>
        <v>0</v>
      </c>
      <c r="L123" s="56">
        <f t="shared" si="38"/>
        <v>28000</v>
      </c>
    </row>
    <row r="124" spans="1:12" ht="20.100000000000001" customHeight="1" x14ac:dyDescent="0.25">
      <c r="A124" s="79">
        <v>32381</v>
      </c>
      <c r="B124" s="78" t="s">
        <v>95</v>
      </c>
      <c r="C124" s="135"/>
      <c r="D124" s="135"/>
      <c r="E124" s="154"/>
      <c r="F124" s="135"/>
      <c r="G124" s="135"/>
      <c r="H124" s="135"/>
      <c r="I124" s="135"/>
      <c r="J124" s="135"/>
      <c r="K124" s="135"/>
      <c r="L124" s="56">
        <f t="shared" si="38"/>
        <v>0</v>
      </c>
    </row>
    <row r="125" spans="1:12" ht="20.100000000000001" customHeight="1" x14ac:dyDescent="0.25">
      <c r="A125" s="75">
        <v>32389</v>
      </c>
      <c r="B125" s="2" t="s">
        <v>44</v>
      </c>
      <c r="C125" s="126"/>
      <c r="D125" s="126">
        <v>20000</v>
      </c>
      <c r="E125" s="154">
        <v>8000</v>
      </c>
      <c r="F125" s="126"/>
      <c r="G125" s="126"/>
      <c r="H125" s="126"/>
      <c r="I125" s="126"/>
      <c r="J125" s="126"/>
      <c r="K125" s="126"/>
      <c r="L125" s="56">
        <f t="shared" si="38"/>
        <v>28000</v>
      </c>
    </row>
    <row r="126" spans="1:12" ht="20.100000000000001" customHeight="1" x14ac:dyDescent="0.25">
      <c r="A126" s="74">
        <v>3239</v>
      </c>
      <c r="B126" s="3" t="s">
        <v>45</v>
      </c>
      <c r="C126" s="132">
        <f>C127+C128</f>
        <v>0</v>
      </c>
      <c r="D126" s="132">
        <f t="shared" ref="D126:K126" si="43">D127+D128</f>
        <v>27350</v>
      </c>
      <c r="E126" s="132">
        <f t="shared" si="43"/>
        <v>0</v>
      </c>
      <c r="F126" s="132">
        <f t="shared" si="43"/>
        <v>0</v>
      </c>
      <c r="G126" s="132">
        <f t="shared" si="43"/>
        <v>0</v>
      </c>
      <c r="H126" s="132">
        <f t="shared" si="43"/>
        <v>0</v>
      </c>
      <c r="I126" s="132">
        <f t="shared" si="43"/>
        <v>0</v>
      </c>
      <c r="J126" s="132"/>
      <c r="K126" s="132">
        <f t="shared" si="43"/>
        <v>600</v>
      </c>
      <c r="L126" s="56">
        <f t="shared" si="38"/>
        <v>27950</v>
      </c>
    </row>
    <row r="127" spans="1:12" ht="20.100000000000001" customHeight="1" x14ac:dyDescent="0.25">
      <c r="A127" s="75">
        <v>32391</v>
      </c>
      <c r="B127" s="2" t="s">
        <v>46</v>
      </c>
      <c r="C127" s="126"/>
      <c r="D127" s="126">
        <v>350</v>
      </c>
      <c r="E127" s="154"/>
      <c r="F127" s="126"/>
      <c r="G127" s="126"/>
      <c r="H127" s="126"/>
      <c r="I127" s="126"/>
      <c r="J127" s="126"/>
      <c r="K127" s="126"/>
      <c r="L127" s="56">
        <f t="shared" si="38"/>
        <v>350</v>
      </c>
    </row>
    <row r="128" spans="1:12" ht="20.100000000000001" customHeight="1" x14ac:dyDescent="0.25">
      <c r="A128" s="75">
        <v>323991</v>
      </c>
      <c r="B128" s="2" t="s">
        <v>64</v>
      </c>
      <c r="C128" s="136"/>
      <c r="D128" s="136">
        <v>27000</v>
      </c>
      <c r="E128" s="154"/>
      <c r="F128" s="136"/>
      <c r="G128" s="136"/>
      <c r="H128" s="136"/>
      <c r="I128" s="136"/>
      <c r="J128" s="136"/>
      <c r="K128" s="136">
        <v>600</v>
      </c>
      <c r="L128" s="56">
        <f t="shared" si="38"/>
        <v>27600</v>
      </c>
    </row>
    <row r="129" spans="1:12" ht="20.100000000000001" customHeight="1" x14ac:dyDescent="0.25">
      <c r="A129" s="70">
        <v>329</v>
      </c>
      <c r="B129" s="7" t="s">
        <v>47</v>
      </c>
      <c r="C129" s="133">
        <f>C130+C133+C135+C137+C140</f>
        <v>20400</v>
      </c>
      <c r="D129" s="133">
        <f t="shared" ref="D129:K129" si="44">D130+D133+D135+D137+D140</f>
        <v>2680</v>
      </c>
      <c r="E129" s="133">
        <f t="shared" si="44"/>
        <v>2000</v>
      </c>
      <c r="F129" s="133">
        <f t="shared" si="44"/>
        <v>0</v>
      </c>
      <c r="G129" s="133">
        <f t="shared" si="44"/>
        <v>25000</v>
      </c>
      <c r="H129" s="133">
        <f t="shared" si="44"/>
        <v>5000</v>
      </c>
      <c r="I129" s="133">
        <f t="shared" si="44"/>
        <v>3000</v>
      </c>
      <c r="J129" s="133"/>
      <c r="K129" s="133">
        <f t="shared" si="44"/>
        <v>0</v>
      </c>
      <c r="L129" s="97">
        <f t="shared" si="38"/>
        <v>58080</v>
      </c>
    </row>
    <row r="130" spans="1:12" ht="20.100000000000001" customHeight="1" x14ac:dyDescent="0.25">
      <c r="A130" s="74">
        <v>3292</v>
      </c>
      <c r="B130" s="77" t="s">
        <v>72</v>
      </c>
      <c r="C130" s="132">
        <f>C131+C132</f>
        <v>0</v>
      </c>
      <c r="D130" s="132">
        <f t="shared" ref="D130:K130" si="45">D131+D132</f>
        <v>1500</v>
      </c>
      <c r="E130" s="132">
        <f t="shared" si="45"/>
        <v>0</v>
      </c>
      <c r="F130" s="132">
        <f t="shared" si="45"/>
        <v>0</v>
      </c>
      <c r="G130" s="132">
        <f t="shared" si="45"/>
        <v>0</v>
      </c>
      <c r="H130" s="132">
        <f t="shared" si="45"/>
        <v>0</v>
      </c>
      <c r="I130" s="132">
        <f t="shared" si="45"/>
        <v>0</v>
      </c>
      <c r="J130" s="132"/>
      <c r="K130" s="132">
        <f t="shared" si="45"/>
        <v>0</v>
      </c>
      <c r="L130" s="56">
        <f t="shared" si="38"/>
        <v>1500</v>
      </c>
    </row>
    <row r="131" spans="1:12" ht="20.100000000000001" customHeight="1" x14ac:dyDescent="0.25">
      <c r="A131" s="75">
        <v>32922</v>
      </c>
      <c r="B131" s="2" t="s">
        <v>72</v>
      </c>
      <c r="C131" s="126"/>
      <c r="D131" s="126">
        <v>1500</v>
      </c>
      <c r="E131" s="154"/>
      <c r="F131" s="126"/>
      <c r="G131" s="126"/>
      <c r="H131" s="126"/>
      <c r="I131" s="126"/>
      <c r="J131" s="126"/>
      <c r="K131" s="126"/>
      <c r="L131" s="56">
        <f t="shared" si="38"/>
        <v>1500</v>
      </c>
    </row>
    <row r="132" spans="1:12" ht="20.100000000000001" customHeight="1" x14ac:dyDescent="0.25">
      <c r="A132" s="75">
        <v>32923</v>
      </c>
      <c r="B132" s="2" t="s">
        <v>145</v>
      </c>
      <c r="C132" s="126"/>
      <c r="D132" s="126"/>
      <c r="E132" s="154"/>
      <c r="F132" s="126"/>
      <c r="G132" s="126"/>
      <c r="H132" s="126"/>
      <c r="I132" s="126"/>
      <c r="J132" s="126"/>
      <c r="K132" s="126"/>
      <c r="L132" s="56">
        <f t="shared" si="38"/>
        <v>0</v>
      </c>
    </row>
    <row r="133" spans="1:12" ht="20.100000000000001" customHeight="1" x14ac:dyDescent="0.25">
      <c r="A133" s="76">
        <v>3293</v>
      </c>
      <c r="B133" s="77" t="s">
        <v>75</v>
      </c>
      <c r="C133" s="119">
        <f>C134</f>
        <v>0</v>
      </c>
      <c r="D133" s="119">
        <f t="shared" ref="D133:K133" si="46">D134</f>
        <v>80</v>
      </c>
      <c r="E133" s="119">
        <f t="shared" si="46"/>
        <v>0</v>
      </c>
      <c r="F133" s="119">
        <f t="shared" si="46"/>
        <v>0</v>
      </c>
      <c r="G133" s="119">
        <f t="shared" si="46"/>
        <v>0</v>
      </c>
      <c r="H133" s="119">
        <f t="shared" si="46"/>
        <v>5000</v>
      </c>
      <c r="I133" s="119">
        <f t="shared" si="46"/>
        <v>0</v>
      </c>
      <c r="J133" s="119"/>
      <c r="K133" s="119">
        <f t="shared" si="46"/>
        <v>0</v>
      </c>
      <c r="L133" s="56">
        <f t="shared" si="38"/>
        <v>5080</v>
      </c>
    </row>
    <row r="134" spans="1:12" ht="20.100000000000001" customHeight="1" x14ac:dyDescent="0.25">
      <c r="A134" s="75">
        <v>32931</v>
      </c>
      <c r="B134" s="2" t="s">
        <v>75</v>
      </c>
      <c r="C134" s="126">
        <v>0</v>
      </c>
      <c r="D134" s="126">
        <v>80</v>
      </c>
      <c r="E134" s="154"/>
      <c r="F134" s="126"/>
      <c r="G134" s="126"/>
      <c r="H134" s="126">
        <v>5000</v>
      </c>
      <c r="I134" s="126">
        <v>0</v>
      </c>
      <c r="J134" s="126"/>
      <c r="K134" s="126"/>
      <c r="L134" s="56">
        <f t="shared" si="38"/>
        <v>5080</v>
      </c>
    </row>
    <row r="135" spans="1:12" ht="20.100000000000001" customHeight="1" x14ac:dyDescent="0.25">
      <c r="A135" s="74">
        <v>3294</v>
      </c>
      <c r="B135" s="3" t="s">
        <v>48</v>
      </c>
      <c r="C135" s="132">
        <f>C136</f>
        <v>0</v>
      </c>
      <c r="D135" s="132">
        <f t="shared" ref="D135:K135" si="47">D136</f>
        <v>800</v>
      </c>
      <c r="E135" s="132">
        <f t="shared" si="47"/>
        <v>0</v>
      </c>
      <c r="F135" s="132">
        <f t="shared" si="47"/>
        <v>0</v>
      </c>
      <c r="G135" s="132">
        <f t="shared" si="47"/>
        <v>0</v>
      </c>
      <c r="H135" s="132">
        <f t="shared" si="47"/>
        <v>0</v>
      </c>
      <c r="I135" s="132">
        <f t="shared" si="47"/>
        <v>0</v>
      </c>
      <c r="J135" s="132"/>
      <c r="K135" s="132">
        <f t="shared" si="47"/>
        <v>0</v>
      </c>
      <c r="L135" s="56">
        <f t="shared" si="38"/>
        <v>800</v>
      </c>
    </row>
    <row r="136" spans="1:12" ht="20.100000000000001" customHeight="1" x14ac:dyDescent="0.25">
      <c r="A136" s="75">
        <v>32941</v>
      </c>
      <c r="B136" s="2" t="s">
        <v>49</v>
      </c>
      <c r="C136" s="126"/>
      <c r="D136" s="126">
        <v>800</v>
      </c>
      <c r="E136" s="154"/>
      <c r="F136" s="126"/>
      <c r="G136" s="126"/>
      <c r="H136" s="126"/>
      <c r="I136" s="126"/>
      <c r="J136" s="126"/>
      <c r="K136" s="126"/>
      <c r="L136" s="56">
        <f t="shared" si="38"/>
        <v>800</v>
      </c>
    </row>
    <row r="137" spans="1:12" ht="20.100000000000001" customHeight="1" x14ac:dyDescent="0.25">
      <c r="A137" s="76">
        <v>3295</v>
      </c>
      <c r="B137" s="77" t="s">
        <v>136</v>
      </c>
      <c r="C137" s="137">
        <f>C138</f>
        <v>20400</v>
      </c>
      <c r="D137" s="137">
        <f>D138+D139</f>
        <v>300</v>
      </c>
      <c r="E137" s="137">
        <f t="shared" ref="E137:K137" si="48">E138</f>
        <v>0</v>
      </c>
      <c r="F137" s="137">
        <f t="shared" si="48"/>
        <v>0</v>
      </c>
      <c r="G137" s="137">
        <f t="shared" si="48"/>
        <v>0</v>
      </c>
      <c r="H137" s="137">
        <f t="shared" si="48"/>
        <v>0</v>
      </c>
      <c r="I137" s="137">
        <f t="shared" si="48"/>
        <v>0</v>
      </c>
      <c r="J137" s="137"/>
      <c r="K137" s="137">
        <f t="shared" si="48"/>
        <v>0</v>
      </c>
      <c r="L137" s="56">
        <f t="shared" si="38"/>
        <v>20700</v>
      </c>
    </row>
    <row r="138" spans="1:12" ht="20.100000000000001" customHeight="1" x14ac:dyDescent="0.25">
      <c r="A138" s="75">
        <v>32955</v>
      </c>
      <c r="B138" s="2" t="s">
        <v>136</v>
      </c>
      <c r="C138" s="126">
        <v>20400</v>
      </c>
      <c r="D138" s="126"/>
      <c r="E138" s="154"/>
      <c r="F138" s="126"/>
      <c r="G138" s="126"/>
      <c r="H138" s="126"/>
      <c r="I138" s="126"/>
      <c r="J138" s="126"/>
      <c r="K138" s="126"/>
      <c r="L138" s="56">
        <f t="shared" si="38"/>
        <v>20400</v>
      </c>
    </row>
    <row r="139" spans="1:12" ht="20.100000000000001" customHeight="1" x14ac:dyDescent="0.25">
      <c r="A139" s="75">
        <v>329590</v>
      </c>
      <c r="B139" s="2" t="s">
        <v>163</v>
      </c>
      <c r="C139" s="126"/>
      <c r="D139" s="126">
        <v>300</v>
      </c>
      <c r="E139" s="154"/>
      <c r="F139" s="126"/>
      <c r="G139" s="126"/>
      <c r="H139" s="126"/>
      <c r="I139" s="126"/>
      <c r="J139" s="126"/>
      <c r="K139" s="126"/>
      <c r="L139" s="56"/>
    </row>
    <row r="140" spans="1:12" ht="20.100000000000001" customHeight="1" x14ac:dyDescent="0.25">
      <c r="A140" s="74">
        <v>3299</v>
      </c>
      <c r="B140" s="3" t="s">
        <v>50</v>
      </c>
      <c r="C140" s="132">
        <f>C141</f>
        <v>0</v>
      </c>
      <c r="D140" s="132">
        <f t="shared" ref="D140:K140" si="49">D141</f>
        <v>0</v>
      </c>
      <c r="E140" s="132">
        <f t="shared" si="49"/>
        <v>2000</v>
      </c>
      <c r="F140" s="132">
        <f t="shared" si="49"/>
        <v>0</v>
      </c>
      <c r="G140" s="132">
        <f t="shared" si="49"/>
        <v>25000</v>
      </c>
      <c r="H140" s="132">
        <f t="shared" si="49"/>
        <v>0</v>
      </c>
      <c r="I140" s="132">
        <f t="shared" si="49"/>
        <v>3000</v>
      </c>
      <c r="J140" s="132"/>
      <c r="K140" s="132">
        <f t="shared" si="49"/>
        <v>0</v>
      </c>
      <c r="L140" s="56">
        <f t="shared" ref="L140:L146" si="50">SUM(B140:K140)</f>
        <v>30000</v>
      </c>
    </row>
    <row r="141" spans="1:12" ht="20.100000000000001" customHeight="1" x14ac:dyDescent="0.25">
      <c r="A141" s="75">
        <v>32999</v>
      </c>
      <c r="B141" s="2" t="s">
        <v>51</v>
      </c>
      <c r="C141" s="126"/>
      <c r="D141" s="126"/>
      <c r="E141" s="154">
        <v>2000</v>
      </c>
      <c r="F141" s="126"/>
      <c r="G141" s="126">
        <v>25000</v>
      </c>
      <c r="H141" s="126"/>
      <c r="I141" s="126">
        <v>3000</v>
      </c>
      <c r="J141" s="126"/>
      <c r="K141" s="126">
        <v>0</v>
      </c>
      <c r="L141" s="56">
        <f t="shared" si="50"/>
        <v>30000</v>
      </c>
    </row>
    <row r="142" spans="1:12" s="108" customFormat="1" ht="20.100000000000001" customHeight="1" x14ac:dyDescent="0.25">
      <c r="A142" s="69">
        <v>34</v>
      </c>
      <c r="B142" s="80" t="s">
        <v>52</v>
      </c>
      <c r="C142" s="138">
        <f>C143</f>
        <v>0</v>
      </c>
      <c r="D142" s="138">
        <f>D143</f>
        <v>11600</v>
      </c>
      <c r="E142" s="138">
        <f t="shared" ref="E142:K142" si="51">E143</f>
        <v>0</v>
      </c>
      <c r="F142" s="138">
        <f t="shared" si="51"/>
        <v>0</v>
      </c>
      <c r="G142" s="138">
        <f t="shared" si="51"/>
        <v>0</v>
      </c>
      <c r="H142" s="138">
        <f t="shared" si="51"/>
        <v>0</v>
      </c>
      <c r="I142" s="138">
        <f t="shared" si="51"/>
        <v>0</v>
      </c>
      <c r="J142" s="138"/>
      <c r="K142" s="138">
        <f t="shared" si="51"/>
        <v>0</v>
      </c>
      <c r="L142" s="56">
        <f t="shared" si="50"/>
        <v>11600</v>
      </c>
    </row>
    <row r="143" spans="1:12" s="108" customFormat="1" ht="20.100000000000001" customHeight="1" x14ac:dyDescent="0.25">
      <c r="A143" s="70">
        <v>343</v>
      </c>
      <c r="B143" s="7" t="s">
        <v>53</v>
      </c>
      <c r="C143" s="133">
        <f>C144</f>
        <v>0</v>
      </c>
      <c r="D143" s="133">
        <f t="shared" ref="D143:K143" si="52">D144</f>
        <v>11600</v>
      </c>
      <c r="E143" s="133">
        <f t="shared" si="52"/>
        <v>0</v>
      </c>
      <c r="F143" s="133">
        <f t="shared" si="52"/>
        <v>0</v>
      </c>
      <c r="G143" s="133">
        <f t="shared" si="52"/>
        <v>0</v>
      </c>
      <c r="H143" s="133">
        <f t="shared" si="52"/>
        <v>0</v>
      </c>
      <c r="I143" s="133">
        <f t="shared" si="52"/>
        <v>0</v>
      </c>
      <c r="J143" s="133"/>
      <c r="K143" s="133">
        <f t="shared" si="52"/>
        <v>0</v>
      </c>
      <c r="L143" s="97">
        <f t="shared" si="50"/>
        <v>11600</v>
      </c>
    </row>
    <row r="144" spans="1:12" ht="20.100000000000001" customHeight="1" x14ac:dyDescent="0.25">
      <c r="A144" s="74">
        <v>3431</v>
      </c>
      <c r="B144" s="3" t="s">
        <v>54</v>
      </c>
      <c r="C144" s="132">
        <f t="shared" ref="C144:K144" si="53">C145+C146</f>
        <v>0</v>
      </c>
      <c r="D144" s="132">
        <f t="shared" si="53"/>
        <v>11600</v>
      </c>
      <c r="E144" s="132">
        <f t="shared" si="53"/>
        <v>0</v>
      </c>
      <c r="F144" s="132">
        <f t="shared" si="53"/>
        <v>0</v>
      </c>
      <c r="G144" s="132">
        <f t="shared" si="53"/>
        <v>0</v>
      </c>
      <c r="H144" s="132">
        <f t="shared" si="53"/>
        <v>0</v>
      </c>
      <c r="I144" s="132">
        <f t="shared" si="53"/>
        <v>0</v>
      </c>
      <c r="J144" s="132"/>
      <c r="K144" s="132">
        <f t="shared" si="53"/>
        <v>0</v>
      </c>
      <c r="L144" s="56">
        <f t="shared" si="50"/>
        <v>11600</v>
      </c>
    </row>
    <row r="145" spans="1:12" ht="18.75" customHeight="1" x14ac:dyDescent="0.25">
      <c r="A145" s="75">
        <v>34311</v>
      </c>
      <c r="B145" s="2" t="s">
        <v>55</v>
      </c>
      <c r="C145" s="139"/>
      <c r="D145" s="139">
        <v>11600</v>
      </c>
      <c r="E145" s="154"/>
      <c r="F145" s="139"/>
      <c r="G145" s="139"/>
      <c r="H145" s="139"/>
      <c r="I145" s="139"/>
      <c r="J145" s="139"/>
      <c r="K145" s="139"/>
      <c r="L145" s="56">
        <f t="shared" si="50"/>
        <v>11600</v>
      </c>
    </row>
    <row r="146" spans="1:12" ht="18.75" customHeight="1" x14ac:dyDescent="0.25">
      <c r="A146" s="75">
        <v>34339</v>
      </c>
      <c r="B146" s="2" t="s">
        <v>90</v>
      </c>
      <c r="C146" s="139"/>
      <c r="D146" s="139"/>
      <c r="E146" s="154"/>
      <c r="F146" s="139"/>
      <c r="G146" s="139"/>
      <c r="H146" s="139"/>
      <c r="I146" s="139"/>
      <c r="J146" s="139"/>
      <c r="K146" s="139"/>
      <c r="L146" s="56">
        <f t="shared" si="50"/>
        <v>0</v>
      </c>
    </row>
    <row r="147" spans="1:12" s="112" customFormat="1" ht="18.75" customHeight="1" x14ac:dyDescent="0.25">
      <c r="A147" s="81">
        <v>37</v>
      </c>
      <c r="B147" s="82" t="s">
        <v>160</v>
      </c>
      <c r="C147" s="123">
        <f>C148</f>
        <v>140000</v>
      </c>
      <c r="D147" s="123"/>
      <c r="E147" s="155"/>
      <c r="F147" s="123"/>
      <c r="G147" s="123"/>
      <c r="H147" s="123"/>
      <c r="I147" s="123"/>
      <c r="J147" s="123"/>
      <c r="K147" s="123"/>
      <c r="L147" s="97">
        <f>L148</f>
        <v>140000</v>
      </c>
    </row>
    <row r="148" spans="1:12" s="106" customFormat="1" ht="18.75" customHeight="1" x14ac:dyDescent="0.25">
      <c r="A148" s="103">
        <v>37229</v>
      </c>
      <c r="B148" s="104" t="s">
        <v>158</v>
      </c>
      <c r="C148" s="116">
        <v>140000</v>
      </c>
      <c r="D148" s="116"/>
      <c r="E148" s="156"/>
      <c r="F148" s="116"/>
      <c r="G148" s="116"/>
      <c r="H148" s="116"/>
      <c r="I148" s="116"/>
      <c r="J148" s="116"/>
      <c r="K148" s="116"/>
      <c r="L148" s="105">
        <f>C148</f>
        <v>140000</v>
      </c>
    </row>
    <row r="149" spans="1:12" ht="20.100000000000001" customHeight="1" x14ac:dyDescent="0.25">
      <c r="A149" s="69">
        <v>42</v>
      </c>
      <c r="B149" s="80" t="s">
        <v>56</v>
      </c>
      <c r="C149" s="140">
        <f t="shared" ref="C149:K149" si="54">C150+C153+C173</f>
        <v>159000</v>
      </c>
      <c r="D149" s="140">
        <f t="shared" si="54"/>
        <v>500</v>
      </c>
      <c r="E149" s="140">
        <f t="shared" si="54"/>
        <v>0</v>
      </c>
      <c r="F149" s="140">
        <f>F150+F153+F173</f>
        <v>57000</v>
      </c>
      <c r="G149" s="140">
        <f t="shared" si="54"/>
        <v>0</v>
      </c>
      <c r="H149" s="140">
        <f t="shared" si="54"/>
        <v>11000</v>
      </c>
      <c r="I149" s="140">
        <f t="shared" si="54"/>
        <v>6000</v>
      </c>
      <c r="J149" s="140"/>
      <c r="K149" s="140">
        <f t="shared" si="54"/>
        <v>0</v>
      </c>
      <c r="L149" s="56">
        <f t="shared" ref="L149:L174" si="55">SUM(B149:K149)</f>
        <v>233500</v>
      </c>
    </row>
    <row r="150" spans="1:12" ht="20.100000000000001" customHeight="1" x14ac:dyDescent="0.25">
      <c r="A150" s="70">
        <v>421</v>
      </c>
      <c r="B150" s="7" t="s">
        <v>57</v>
      </c>
      <c r="C150" s="141">
        <f>C151</f>
        <v>0</v>
      </c>
      <c r="D150" s="141">
        <f t="shared" ref="D150:G151" si="56">D151</f>
        <v>0</v>
      </c>
      <c r="E150" s="147">
        <f t="shared" si="56"/>
        <v>0</v>
      </c>
      <c r="F150" s="147">
        <f>F151</f>
        <v>0</v>
      </c>
      <c r="G150" s="147">
        <f>G151</f>
        <v>0</v>
      </c>
      <c r="H150" s="141">
        <f t="shared" ref="H150:K151" si="57">H151</f>
        <v>0</v>
      </c>
      <c r="I150" s="141">
        <f t="shared" si="57"/>
        <v>0</v>
      </c>
      <c r="J150" s="141"/>
      <c r="K150" s="141">
        <f t="shared" si="57"/>
        <v>0</v>
      </c>
      <c r="L150" s="97">
        <f t="shared" si="55"/>
        <v>0</v>
      </c>
    </row>
    <row r="151" spans="1:12" ht="20.100000000000001" customHeight="1" x14ac:dyDescent="0.25">
      <c r="A151" s="74">
        <v>4212</v>
      </c>
      <c r="B151" s="3" t="s">
        <v>58</v>
      </c>
      <c r="C151" s="131">
        <f>C152</f>
        <v>0</v>
      </c>
      <c r="D151" s="131">
        <f t="shared" si="56"/>
        <v>0</v>
      </c>
      <c r="E151" s="131">
        <f t="shared" si="56"/>
        <v>0</v>
      </c>
      <c r="F151" s="131">
        <f t="shared" si="56"/>
        <v>0</v>
      </c>
      <c r="G151" s="131">
        <f t="shared" si="56"/>
        <v>0</v>
      </c>
      <c r="H151" s="131">
        <f t="shared" si="57"/>
        <v>0</v>
      </c>
      <c r="I151" s="131">
        <f t="shared" si="57"/>
        <v>0</v>
      </c>
      <c r="J151" s="131"/>
      <c r="K151" s="131">
        <f t="shared" si="57"/>
        <v>0</v>
      </c>
      <c r="L151" s="56">
        <f t="shared" si="55"/>
        <v>0</v>
      </c>
    </row>
    <row r="152" spans="1:12" ht="20.100000000000001" customHeight="1" x14ac:dyDescent="0.25">
      <c r="A152" s="75">
        <v>42123</v>
      </c>
      <c r="B152" s="2" t="s">
        <v>146</v>
      </c>
      <c r="C152" s="142"/>
      <c r="D152" s="169"/>
      <c r="E152" s="154"/>
      <c r="F152" s="142"/>
      <c r="G152" s="142"/>
      <c r="H152" s="142"/>
      <c r="I152" s="142"/>
      <c r="J152" s="142"/>
      <c r="K152" s="142"/>
      <c r="L152" s="56">
        <f t="shared" si="55"/>
        <v>0</v>
      </c>
    </row>
    <row r="153" spans="1:12" ht="20.100000000000001" customHeight="1" x14ac:dyDescent="0.25">
      <c r="A153" s="70">
        <v>422</v>
      </c>
      <c r="B153" s="7" t="s">
        <v>59</v>
      </c>
      <c r="C153" s="141">
        <f>C154+C157+C158+C160+C164+C166+C169</f>
        <v>25000</v>
      </c>
      <c r="D153" s="141">
        <f>D154+D157+D158+D160+D164+D166+D169</f>
        <v>0</v>
      </c>
      <c r="E153" s="141">
        <f>E154+E157+E158+E160+E164+E166+E169</f>
        <v>0</v>
      </c>
      <c r="F153" s="141">
        <f>F154+F158+F160+F164+F166+F169</f>
        <v>57000</v>
      </c>
      <c r="G153" s="141">
        <f>G155+G156+G157</f>
        <v>0</v>
      </c>
      <c r="H153" s="141">
        <f>H154+H157+H158+H160+H164+H166+H169</f>
        <v>11000</v>
      </c>
      <c r="I153" s="141">
        <f>I154+I157+I158+I160+I164+I166+I169</f>
        <v>6000</v>
      </c>
      <c r="J153" s="141"/>
      <c r="K153" s="141">
        <f>K154+K157+K158+K160+K164+K166+K169</f>
        <v>0</v>
      </c>
      <c r="L153" s="97">
        <f t="shared" si="55"/>
        <v>99000</v>
      </c>
    </row>
    <row r="154" spans="1:12" ht="20.100000000000001" customHeight="1" x14ac:dyDescent="0.25">
      <c r="A154" s="74">
        <v>4221</v>
      </c>
      <c r="B154" s="3" t="s">
        <v>76</v>
      </c>
      <c r="C154" s="131">
        <f>C155+C156+C157</f>
        <v>25000</v>
      </c>
      <c r="D154" s="131">
        <f t="shared" ref="D154:K154" si="58">D155+D156+D157</f>
        <v>0</v>
      </c>
      <c r="E154" s="131">
        <f t="shared" si="58"/>
        <v>0</v>
      </c>
      <c r="F154" s="131">
        <f>F155+F156+F157</f>
        <v>57000</v>
      </c>
      <c r="G154" s="131">
        <f t="shared" si="58"/>
        <v>0</v>
      </c>
      <c r="H154" s="131">
        <f t="shared" si="58"/>
        <v>11000</v>
      </c>
      <c r="I154" s="131">
        <f t="shared" si="58"/>
        <v>6000</v>
      </c>
      <c r="J154" s="131"/>
      <c r="K154" s="131">
        <f t="shared" si="58"/>
        <v>0</v>
      </c>
      <c r="L154" s="56">
        <f t="shared" si="55"/>
        <v>99000</v>
      </c>
    </row>
    <row r="155" spans="1:12" ht="20.100000000000001" customHeight="1" x14ac:dyDescent="0.25">
      <c r="A155" s="79">
        <v>42211</v>
      </c>
      <c r="B155" s="78" t="s">
        <v>77</v>
      </c>
      <c r="C155" s="121">
        <v>10000</v>
      </c>
      <c r="D155" s="139"/>
      <c r="E155" s="154"/>
      <c r="F155" s="121"/>
      <c r="G155" s="121"/>
      <c r="H155" s="121"/>
      <c r="I155" s="121"/>
      <c r="J155" s="121"/>
      <c r="K155" s="121"/>
      <c r="L155" s="56">
        <f t="shared" si="55"/>
        <v>10000</v>
      </c>
    </row>
    <row r="156" spans="1:12" ht="20.100000000000001" customHeight="1" x14ac:dyDescent="0.25">
      <c r="A156" s="79">
        <v>42212</v>
      </c>
      <c r="B156" s="78" t="s">
        <v>147</v>
      </c>
      <c r="C156" s="158">
        <v>15000</v>
      </c>
      <c r="D156" s="170"/>
      <c r="E156" s="158"/>
      <c r="F156" s="158">
        <v>57000</v>
      </c>
      <c r="G156" s="158"/>
      <c r="H156" s="158">
        <v>11000</v>
      </c>
      <c r="I156" s="121">
        <v>6000</v>
      </c>
      <c r="J156" s="121"/>
      <c r="K156" s="121"/>
      <c r="L156" s="56">
        <f t="shared" si="55"/>
        <v>89000</v>
      </c>
    </row>
    <row r="157" spans="1:12" ht="20.100000000000001" customHeight="1" x14ac:dyDescent="0.25">
      <c r="A157" s="79">
        <v>42219</v>
      </c>
      <c r="B157" s="78" t="s">
        <v>142</v>
      </c>
      <c r="C157" s="121"/>
      <c r="D157" s="139"/>
      <c r="E157" s="154"/>
      <c r="F157" s="121"/>
      <c r="G157" s="121"/>
      <c r="H157" s="121"/>
      <c r="I157" s="121"/>
      <c r="J157" s="121"/>
      <c r="K157" s="121"/>
      <c r="L157" s="56">
        <f t="shared" si="55"/>
        <v>0</v>
      </c>
    </row>
    <row r="158" spans="1:12" ht="20.100000000000001" customHeight="1" x14ac:dyDescent="0.25">
      <c r="A158" s="76">
        <v>4222</v>
      </c>
      <c r="B158" s="77" t="s">
        <v>78</v>
      </c>
      <c r="C158" s="143">
        <f>C159</f>
        <v>0</v>
      </c>
      <c r="D158" s="143">
        <f t="shared" ref="D158:K158" si="59">D159</f>
        <v>0</v>
      </c>
      <c r="E158" s="143">
        <f t="shared" si="59"/>
        <v>0</v>
      </c>
      <c r="F158" s="143">
        <f>F159</f>
        <v>0</v>
      </c>
      <c r="G158" s="143">
        <f t="shared" si="59"/>
        <v>0</v>
      </c>
      <c r="H158" s="143">
        <f t="shared" si="59"/>
        <v>0</v>
      </c>
      <c r="I158" s="143">
        <f t="shared" si="59"/>
        <v>0</v>
      </c>
      <c r="J158" s="143"/>
      <c r="K158" s="143">
        <f t="shared" si="59"/>
        <v>0</v>
      </c>
      <c r="L158" s="56">
        <f t="shared" si="55"/>
        <v>0</v>
      </c>
    </row>
    <row r="159" spans="1:12" ht="20.100000000000001" customHeight="1" x14ac:dyDescent="0.25">
      <c r="A159" s="79">
        <v>42221</v>
      </c>
      <c r="B159" s="78" t="s">
        <v>79</v>
      </c>
      <c r="C159" s="121"/>
      <c r="D159" s="139"/>
      <c r="E159" s="154"/>
      <c r="F159" s="121"/>
      <c r="G159" s="121"/>
      <c r="H159" s="121"/>
      <c r="I159" s="121"/>
      <c r="J159" s="121"/>
      <c r="K159" s="121"/>
      <c r="L159" s="56">
        <f t="shared" si="55"/>
        <v>0</v>
      </c>
    </row>
    <row r="160" spans="1:12" ht="20.100000000000001" customHeight="1" x14ac:dyDescent="0.25">
      <c r="A160" s="74">
        <v>4223</v>
      </c>
      <c r="B160" s="3" t="s">
        <v>71</v>
      </c>
      <c r="C160" s="131">
        <f>SUM(C161:C163)</f>
        <v>0</v>
      </c>
      <c r="D160" s="131">
        <f t="shared" ref="D160:I160" si="60">SUM(D161:D163)</f>
        <v>0</v>
      </c>
      <c r="E160" s="131">
        <f>SUM(E161:E163)</f>
        <v>0</v>
      </c>
      <c r="F160" s="131">
        <f>SUM(F161:F163)</f>
        <v>0</v>
      </c>
      <c r="G160" s="131">
        <f>SUM(G161:G163)</f>
        <v>0</v>
      </c>
      <c r="H160" s="131">
        <f t="shared" si="60"/>
        <v>0</v>
      </c>
      <c r="I160" s="131">
        <f t="shared" si="60"/>
        <v>0</v>
      </c>
      <c r="J160" s="131"/>
      <c r="K160" s="131">
        <f>SUM(K161:K163)</f>
        <v>0</v>
      </c>
      <c r="L160" s="56">
        <f t="shared" si="55"/>
        <v>0</v>
      </c>
    </row>
    <row r="161" spans="1:12" ht="20.100000000000001" customHeight="1" x14ac:dyDescent="0.25">
      <c r="A161" s="79">
        <v>42231</v>
      </c>
      <c r="B161" s="78" t="s">
        <v>80</v>
      </c>
      <c r="C161" s="121"/>
      <c r="D161" s="139"/>
      <c r="E161" s="154"/>
      <c r="F161" s="121"/>
      <c r="G161" s="121"/>
      <c r="H161" s="121"/>
      <c r="I161" s="121"/>
      <c r="J161" s="121"/>
      <c r="K161" s="121"/>
      <c r="L161" s="56">
        <f t="shared" si="55"/>
        <v>0</v>
      </c>
    </row>
    <row r="162" spans="1:12" s="108" customFormat="1" ht="20.100000000000001" customHeight="1" x14ac:dyDescent="0.25">
      <c r="A162" s="75">
        <v>42232</v>
      </c>
      <c r="B162" s="2" t="s">
        <v>81</v>
      </c>
      <c r="C162" s="142"/>
      <c r="D162" s="169"/>
      <c r="E162" s="154"/>
      <c r="F162" s="142"/>
      <c r="G162" s="142"/>
      <c r="H162" s="142"/>
      <c r="I162" s="142"/>
      <c r="J162" s="142"/>
      <c r="K162" s="142"/>
      <c r="L162" s="56">
        <f t="shared" si="55"/>
        <v>0</v>
      </c>
    </row>
    <row r="163" spans="1:12" s="108" customFormat="1" ht="20.100000000000001" customHeight="1" x14ac:dyDescent="0.25">
      <c r="A163" s="83">
        <v>42239</v>
      </c>
      <c r="B163" s="84" t="s">
        <v>71</v>
      </c>
      <c r="C163" s="126"/>
      <c r="D163" s="169"/>
      <c r="E163" s="136"/>
      <c r="F163" s="126"/>
      <c r="G163" s="126"/>
      <c r="H163" s="126"/>
      <c r="I163" s="126"/>
      <c r="J163" s="126"/>
      <c r="K163" s="126"/>
      <c r="L163" s="56">
        <f t="shared" si="55"/>
        <v>0</v>
      </c>
    </row>
    <row r="164" spans="1:12" ht="20.100000000000001" customHeight="1" x14ac:dyDescent="0.25">
      <c r="A164" s="76">
        <v>4224</v>
      </c>
      <c r="B164" s="77" t="s">
        <v>82</v>
      </c>
      <c r="C164" s="144">
        <f>C165</f>
        <v>0</v>
      </c>
      <c r="D164" s="144">
        <f t="shared" ref="D164:K164" si="61">D165</f>
        <v>0</v>
      </c>
      <c r="E164" s="144">
        <f t="shared" si="61"/>
        <v>0</v>
      </c>
      <c r="F164" s="144">
        <f t="shared" si="61"/>
        <v>0</v>
      </c>
      <c r="G164" s="144">
        <f t="shared" si="61"/>
        <v>0</v>
      </c>
      <c r="H164" s="144">
        <f>H165</f>
        <v>0</v>
      </c>
      <c r="I164" s="144">
        <f t="shared" si="61"/>
        <v>0</v>
      </c>
      <c r="J164" s="144"/>
      <c r="K164" s="144">
        <f t="shared" si="61"/>
        <v>0</v>
      </c>
      <c r="L164" s="56">
        <f t="shared" si="55"/>
        <v>0</v>
      </c>
    </row>
    <row r="165" spans="1:12" ht="20.100000000000001" customHeight="1" x14ac:dyDescent="0.25">
      <c r="A165" s="75">
        <v>42242</v>
      </c>
      <c r="B165" s="2" t="s">
        <v>83</v>
      </c>
      <c r="C165" s="142"/>
      <c r="D165" s="169"/>
      <c r="E165" s="154"/>
      <c r="F165" s="142"/>
      <c r="G165" s="142"/>
      <c r="H165" s="142"/>
      <c r="I165" s="142"/>
      <c r="J165" s="142"/>
      <c r="K165" s="142"/>
      <c r="L165" s="56">
        <f t="shared" si="55"/>
        <v>0</v>
      </c>
    </row>
    <row r="166" spans="1:12" ht="20.100000000000001" customHeight="1" x14ac:dyDescent="0.25">
      <c r="A166" s="76">
        <v>4226</v>
      </c>
      <c r="B166" s="77" t="s">
        <v>84</v>
      </c>
      <c r="C166" s="144">
        <f>C167+C168</f>
        <v>0</v>
      </c>
      <c r="D166" s="144">
        <f t="shared" ref="D166:I166" si="62">D167+D168</f>
        <v>0</v>
      </c>
      <c r="E166" s="144">
        <f>E167+E168</f>
        <v>0</v>
      </c>
      <c r="F166" s="144">
        <f>F167+F168</f>
        <v>0</v>
      </c>
      <c r="G166" s="144">
        <f>G167+G168</f>
        <v>0</v>
      </c>
      <c r="H166" s="144">
        <f t="shared" si="62"/>
        <v>0</v>
      </c>
      <c r="I166" s="144">
        <f t="shared" si="62"/>
        <v>0</v>
      </c>
      <c r="J166" s="144"/>
      <c r="K166" s="144">
        <f>K167+K168</f>
        <v>0</v>
      </c>
      <c r="L166" s="56">
        <f t="shared" si="55"/>
        <v>0</v>
      </c>
    </row>
    <row r="167" spans="1:12" ht="20.100000000000001" customHeight="1" x14ac:dyDescent="0.25">
      <c r="A167" s="75">
        <v>42261</v>
      </c>
      <c r="B167" s="2" t="s">
        <v>84</v>
      </c>
      <c r="C167" s="142"/>
      <c r="D167" s="169"/>
      <c r="E167" s="154"/>
      <c r="F167" s="142"/>
      <c r="G167" s="142"/>
      <c r="H167" s="142"/>
      <c r="I167" s="142"/>
      <c r="J167" s="142"/>
      <c r="K167" s="142"/>
      <c r="L167" s="56">
        <f t="shared" si="55"/>
        <v>0</v>
      </c>
    </row>
    <row r="168" spans="1:12" ht="20.100000000000001" customHeight="1" x14ac:dyDescent="0.25">
      <c r="A168" s="75">
        <v>42262</v>
      </c>
      <c r="B168" s="2" t="s">
        <v>96</v>
      </c>
      <c r="C168" s="142"/>
      <c r="D168" s="169"/>
      <c r="E168" s="154"/>
      <c r="F168" s="142"/>
      <c r="G168" s="142"/>
      <c r="H168" s="142"/>
      <c r="I168" s="142"/>
      <c r="J168" s="142"/>
      <c r="K168" s="142"/>
      <c r="L168" s="56">
        <f t="shared" si="55"/>
        <v>0</v>
      </c>
    </row>
    <row r="169" spans="1:12" ht="20.100000000000001" customHeight="1" x14ac:dyDescent="0.25">
      <c r="A169" s="76">
        <v>4227</v>
      </c>
      <c r="B169" s="77" t="s">
        <v>85</v>
      </c>
      <c r="C169" s="144">
        <f>C170+C171+C172</f>
        <v>0</v>
      </c>
      <c r="D169" s="144">
        <f t="shared" ref="D169:I169" si="63">D170+D171+D172</f>
        <v>0</v>
      </c>
      <c r="E169" s="144">
        <f>E170+E171+E172</f>
        <v>0</v>
      </c>
      <c r="F169" s="144">
        <f>F170+F171+F172</f>
        <v>0</v>
      </c>
      <c r="G169" s="144">
        <f>G170+G171+G172</f>
        <v>0</v>
      </c>
      <c r="H169" s="144">
        <f t="shared" si="63"/>
        <v>0</v>
      </c>
      <c r="I169" s="144">
        <f t="shared" si="63"/>
        <v>0</v>
      </c>
      <c r="J169" s="144"/>
      <c r="K169" s="144">
        <f>K170+K171+K172</f>
        <v>0</v>
      </c>
      <c r="L169" s="56">
        <f t="shared" si="55"/>
        <v>0</v>
      </c>
    </row>
    <row r="170" spans="1:12" ht="20.100000000000001" customHeight="1" x14ac:dyDescent="0.25">
      <c r="A170" s="75">
        <v>42271</v>
      </c>
      <c r="B170" s="2" t="s">
        <v>86</v>
      </c>
      <c r="C170" s="142"/>
      <c r="D170" s="169"/>
      <c r="E170" s="154"/>
      <c r="F170" s="142"/>
      <c r="G170" s="142"/>
      <c r="H170" s="142"/>
      <c r="I170" s="142"/>
      <c r="J170" s="142"/>
      <c r="K170" s="142"/>
      <c r="L170" s="56">
        <f t="shared" si="55"/>
        <v>0</v>
      </c>
    </row>
    <row r="171" spans="1:12" ht="20.100000000000001" customHeight="1" x14ac:dyDescent="0.25">
      <c r="A171" s="75">
        <v>42272</v>
      </c>
      <c r="B171" s="2" t="s">
        <v>87</v>
      </c>
      <c r="C171" s="142"/>
      <c r="D171" s="169"/>
      <c r="E171" s="154"/>
      <c r="F171" s="142"/>
      <c r="G171" s="142"/>
      <c r="H171" s="142"/>
      <c r="I171" s="142"/>
      <c r="J171" s="142"/>
      <c r="K171" s="142"/>
      <c r="L171" s="56">
        <f t="shared" si="55"/>
        <v>0</v>
      </c>
    </row>
    <row r="172" spans="1:12" ht="20.100000000000001" customHeight="1" x14ac:dyDescent="0.25">
      <c r="A172" s="75">
        <v>42273</v>
      </c>
      <c r="B172" s="2" t="s">
        <v>88</v>
      </c>
      <c r="C172" s="142"/>
      <c r="D172" s="169"/>
      <c r="E172" s="154"/>
      <c r="F172" s="142"/>
      <c r="G172" s="142"/>
      <c r="H172" s="142"/>
      <c r="I172" s="142"/>
      <c r="J172" s="142"/>
      <c r="K172" s="142"/>
      <c r="L172" s="56">
        <f t="shared" si="55"/>
        <v>0</v>
      </c>
    </row>
    <row r="173" spans="1:12" ht="20.100000000000001" customHeight="1" x14ac:dyDescent="0.25">
      <c r="A173" s="70">
        <v>424</v>
      </c>
      <c r="B173" s="7" t="s">
        <v>60</v>
      </c>
      <c r="C173" s="141">
        <f>C174</f>
        <v>134000</v>
      </c>
      <c r="D173" s="141">
        <f t="shared" ref="D173:K173" si="64">D174</f>
        <v>500</v>
      </c>
      <c r="E173" s="141">
        <f t="shared" si="64"/>
        <v>0</v>
      </c>
      <c r="F173" s="141">
        <f>F174</f>
        <v>0</v>
      </c>
      <c r="G173" s="141">
        <f t="shared" si="64"/>
        <v>0</v>
      </c>
      <c r="H173" s="141">
        <f t="shared" si="64"/>
        <v>0</v>
      </c>
      <c r="I173" s="141">
        <f t="shared" si="64"/>
        <v>0</v>
      </c>
      <c r="J173" s="141"/>
      <c r="K173" s="141">
        <f t="shared" si="64"/>
        <v>0</v>
      </c>
      <c r="L173" s="97">
        <f t="shared" si="55"/>
        <v>134500</v>
      </c>
    </row>
    <row r="174" spans="1:12" ht="20.100000000000001" customHeight="1" x14ac:dyDescent="0.25">
      <c r="A174" s="74">
        <v>4241</v>
      </c>
      <c r="B174" s="3" t="s">
        <v>61</v>
      </c>
      <c r="C174" s="131">
        <f>C175+C177+C176</f>
        <v>134000</v>
      </c>
      <c r="D174" s="131">
        <f t="shared" ref="D174:K174" si="65">D177</f>
        <v>500</v>
      </c>
      <c r="E174" s="131">
        <f t="shared" si="65"/>
        <v>0</v>
      </c>
      <c r="F174" s="131">
        <f t="shared" si="65"/>
        <v>0</v>
      </c>
      <c r="G174" s="131">
        <f t="shared" si="65"/>
        <v>0</v>
      </c>
      <c r="H174" s="131">
        <f t="shared" si="65"/>
        <v>0</v>
      </c>
      <c r="I174" s="131">
        <f t="shared" si="65"/>
        <v>0</v>
      </c>
      <c r="J174" s="131"/>
      <c r="K174" s="131">
        <f t="shared" si="65"/>
        <v>0</v>
      </c>
      <c r="L174" s="56">
        <f t="shared" si="55"/>
        <v>134500</v>
      </c>
    </row>
    <row r="175" spans="1:12" ht="20.100000000000001" customHeight="1" x14ac:dyDescent="0.25">
      <c r="A175" s="85"/>
      <c r="B175" s="86" t="s">
        <v>156</v>
      </c>
      <c r="C175" s="145"/>
      <c r="D175" s="145"/>
      <c r="E175" s="145"/>
      <c r="F175" s="145"/>
      <c r="G175" s="145"/>
      <c r="H175" s="145"/>
      <c r="I175" s="145"/>
      <c r="J175" s="145"/>
      <c r="K175" s="145"/>
      <c r="L175" s="100"/>
    </row>
    <row r="176" spans="1:12" s="111" customFormat="1" ht="20.100000000000001" customHeight="1" x14ac:dyDescent="0.25">
      <c r="A176" s="114"/>
      <c r="B176" s="113" t="s">
        <v>165</v>
      </c>
      <c r="C176" s="124">
        <v>130000</v>
      </c>
      <c r="D176" s="124"/>
      <c r="E176" s="124"/>
      <c r="F176" s="124"/>
      <c r="G176" s="124"/>
      <c r="H176" s="124"/>
      <c r="I176" s="124"/>
      <c r="J176" s="124"/>
      <c r="K176" s="124"/>
      <c r="L176" s="115"/>
    </row>
    <row r="177" spans="1:14" ht="20.100000000000001" customHeight="1" thickBot="1" x14ac:dyDescent="0.3">
      <c r="A177" s="87">
        <v>42411</v>
      </c>
      <c r="B177" s="88" t="s">
        <v>61</v>
      </c>
      <c r="C177" s="122">
        <v>4000</v>
      </c>
      <c r="D177" s="171">
        <v>500</v>
      </c>
      <c r="E177" s="157"/>
      <c r="F177" s="122"/>
      <c r="G177" s="122"/>
      <c r="H177" s="122"/>
      <c r="I177" s="122"/>
      <c r="J177" s="122"/>
      <c r="K177" s="122"/>
      <c r="L177" s="101">
        <f>SUM(B177:K177)</f>
        <v>4500</v>
      </c>
    </row>
    <row r="178" spans="1:14" ht="20.100000000000001" customHeight="1" thickBot="1" x14ac:dyDescent="0.3">
      <c r="A178" s="89"/>
      <c r="B178" s="90" t="s">
        <v>62</v>
      </c>
      <c r="C178" s="146">
        <f>C45</f>
        <v>7950500</v>
      </c>
      <c r="D178" s="146">
        <f t="shared" ref="D178:K178" si="66">D45</f>
        <v>464459</v>
      </c>
      <c r="E178" s="146">
        <f t="shared" si="66"/>
        <v>164250</v>
      </c>
      <c r="F178" s="146">
        <f t="shared" si="66"/>
        <v>311430</v>
      </c>
      <c r="G178" s="146">
        <f>G45</f>
        <v>290000</v>
      </c>
      <c r="H178" s="146">
        <f t="shared" si="66"/>
        <v>22000</v>
      </c>
      <c r="I178" s="146">
        <f t="shared" si="66"/>
        <v>15000</v>
      </c>
      <c r="J178" s="146"/>
      <c r="K178" s="146">
        <f t="shared" si="66"/>
        <v>1260</v>
      </c>
      <c r="L178" s="102">
        <f>SUM(B178:K178)</f>
        <v>9218899</v>
      </c>
    </row>
    <row r="179" spans="1:14" s="164" customFormat="1" x14ac:dyDescent="0.25">
      <c r="A179" s="165"/>
      <c r="B179" s="165" t="s">
        <v>170</v>
      </c>
      <c r="C179" s="166">
        <f>SUM(C180:C184)</f>
        <v>0</v>
      </c>
      <c r="D179" s="166">
        <f t="shared" ref="D179:L179" si="67">SUM(D180:D184)</f>
        <v>0</v>
      </c>
      <c r="E179" s="166">
        <f t="shared" si="67"/>
        <v>6250</v>
      </c>
      <c r="F179" s="166">
        <f t="shared" si="67"/>
        <v>0</v>
      </c>
      <c r="G179" s="166">
        <f t="shared" si="67"/>
        <v>12375.28</v>
      </c>
      <c r="H179" s="166">
        <f t="shared" si="67"/>
        <v>17598.72</v>
      </c>
      <c r="I179" s="166">
        <f t="shared" si="67"/>
        <v>8200</v>
      </c>
      <c r="J179" s="166">
        <f t="shared" si="67"/>
        <v>0</v>
      </c>
      <c r="K179" s="166">
        <f t="shared" si="67"/>
        <v>0</v>
      </c>
      <c r="L179" s="166">
        <f t="shared" si="67"/>
        <v>44424</v>
      </c>
    </row>
    <row r="180" spans="1:14" s="111" customFormat="1" x14ac:dyDescent="0.25">
      <c r="A180" s="172">
        <v>32219</v>
      </c>
      <c r="B180" s="78" t="s">
        <v>91</v>
      </c>
      <c r="C180" s="121"/>
      <c r="D180" s="139"/>
      <c r="E180" s="121"/>
      <c r="F180" s="121"/>
      <c r="G180" s="121">
        <v>2812.28</v>
      </c>
      <c r="H180" s="121"/>
      <c r="I180" s="121"/>
      <c r="J180" s="121"/>
      <c r="K180" s="121"/>
      <c r="L180" s="121">
        <f>SUM(C180:K180)</f>
        <v>2812.28</v>
      </c>
    </row>
    <row r="181" spans="1:14" s="111" customFormat="1" x14ac:dyDescent="0.25">
      <c r="A181" s="172">
        <v>32224</v>
      </c>
      <c r="B181" s="78" t="s">
        <v>132</v>
      </c>
      <c r="C181" s="121"/>
      <c r="D181" s="139"/>
      <c r="E181" s="121"/>
      <c r="F181" s="121"/>
      <c r="G181" s="121">
        <v>9563</v>
      </c>
      <c r="H181" s="121"/>
      <c r="I181" s="121"/>
      <c r="J181" s="121"/>
      <c r="K181" s="121"/>
      <c r="L181" s="121">
        <f>SUM(C181:K181)</f>
        <v>9563</v>
      </c>
    </row>
    <row r="182" spans="1:14" s="111" customFormat="1" ht="20.100000000000001" customHeight="1" x14ac:dyDescent="0.25">
      <c r="A182" s="172">
        <v>32329</v>
      </c>
      <c r="B182" s="78" t="s">
        <v>63</v>
      </c>
      <c r="C182" s="120"/>
      <c r="D182" s="120"/>
      <c r="E182" s="121">
        <v>6250</v>
      </c>
      <c r="F182" s="120"/>
      <c r="G182" s="120"/>
      <c r="H182" s="120"/>
      <c r="I182" s="120"/>
      <c r="J182" s="120"/>
      <c r="K182" s="120"/>
      <c r="L182" s="173">
        <f>SUM(B182:K182)</f>
        <v>6250</v>
      </c>
    </row>
    <row r="183" spans="1:14" s="111" customFormat="1" ht="20.100000000000001" customHeight="1" x14ac:dyDescent="0.25">
      <c r="A183" s="174">
        <v>32369</v>
      </c>
      <c r="B183" s="78" t="s">
        <v>137</v>
      </c>
      <c r="C183" s="120"/>
      <c r="D183" s="120"/>
      <c r="E183" s="121"/>
      <c r="F183" s="120"/>
      <c r="G183" s="120"/>
      <c r="H183" s="120"/>
      <c r="I183" s="120"/>
      <c r="J183" s="120"/>
      <c r="K183" s="120"/>
      <c r="L183" s="173">
        <f>SUM(B183:K183)</f>
        <v>0</v>
      </c>
    </row>
    <row r="184" spans="1:14" s="111" customFormat="1" ht="20.100000000000001" customHeight="1" x14ac:dyDescent="0.25">
      <c r="A184" s="79">
        <v>42212</v>
      </c>
      <c r="B184" s="78" t="s">
        <v>147</v>
      </c>
      <c r="C184" s="121"/>
      <c r="D184" s="139"/>
      <c r="E184" s="121"/>
      <c r="F184" s="121"/>
      <c r="G184" s="121"/>
      <c r="H184" s="121">
        <v>17598.72</v>
      </c>
      <c r="I184" s="121">
        <v>8200</v>
      </c>
      <c r="J184" s="121"/>
      <c r="K184" s="121"/>
      <c r="L184" s="99">
        <f t="shared" ref="L184" si="68">SUM(B184:K184)</f>
        <v>25798.720000000001</v>
      </c>
    </row>
    <row r="185" spans="1:14" s="109" customFormat="1" ht="16.5" thickBot="1" x14ac:dyDescent="0.3">
      <c r="A185" s="175"/>
      <c r="B185" s="175" t="s">
        <v>171</v>
      </c>
      <c r="C185" s="176">
        <f>C178+C179</f>
        <v>7950500</v>
      </c>
      <c r="D185" s="176">
        <f t="shared" ref="D185:L185" si="69">D178+D179</f>
        <v>464459</v>
      </c>
      <c r="E185" s="176">
        <f t="shared" si="69"/>
        <v>170500</v>
      </c>
      <c r="F185" s="176">
        <f t="shared" si="69"/>
        <v>311430</v>
      </c>
      <c r="G185" s="176">
        <f t="shared" si="69"/>
        <v>302375.28000000003</v>
      </c>
      <c r="H185" s="176">
        <f t="shared" si="69"/>
        <v>39598.720000000001</v>
      </c>
      <c r="I185" s="176">
        <f t="shared" si="69"/>
        <v>23200</v>
      </c>
      <c r="J185" s="176">
        <f t="shared" si="69"/>
        <v>0</v>
      </c>
      <c r="K185" s="176">
        <f t="shared" si="69"/>
        <v>1260</v>
      </c>
      <c r="L185" s="176">
        <f t="shared" si="69"/>
        <v>9263323</v>
      </c>
    </row>
    <row r="186" spans="1:14" x14ac:dyDescent="0.25">
      <c r="M186" s="49"/>
    </row>
    <row r="187" spans="1:14" x14ac:dyDescent="0.25">
      <c r="B187" s="92"/>
    </row>
    <row r="188" spans="1:14" x14ac:dyDescent="0.25">
      <c r="B188" s="91" t="s">
        <v>161</v>
      </c>
      <c r="I188" s="49" t="s">
        <v>162</v>
      </c>
    </row>
    <row r="190" spans="1:14" x14ac:dyDescent="0.25">
      <c r="A190" s="93"/>
    </row>
    <row r="191" spans="1:14" x14ac:dyDescent="0.25">
      <c r="N191" s="49"/>
    </row>
  </sheetData>
  <sheetProtection formatCells="0" formatColumns="0" formatRows="0" insertColumns="0" insertRows="0" insertHyperlinks="0" deleteColumns="0" deleteRows="0" selectLockedCells="1" sort="0"/>
  <mergeCells count="1">
    <mergeCell ref="A9:L9"/>
  </mergeCells>
  <phoneticPr fontId="0" type="noConversion"/>
  <pageMargins left="0.35433070866141736" right="0.39370078740157483" top="0.27559055118110237" bottom="0.27559055118110237" header="0.23622047244094491" footer="0.19685039370078741"/>
  <pageSetup paperSize="9" scale="59" orientation="landscape" verticalDpi="180" r:id="rId1"/>
  <headerFooter alignWithMargins="0"/>
  <rowBreaks count="3" manualBreakCount="3">
    <brk id="43" max="16383" man="1"/>
    <brk id="81" max="11" man="1"/>
    <brk id="1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workbookViewId="0">
      <selection activeCell="P8" sqref="P8"/>
    </sheetView>
  </sheetViews>
  <sheetFormatPr defaultRowHeight="12.75" x14ac:dyDescent="0.2"/>
  <cols>
    <col min="2" max="2" width="27" bestFit="1" customWidth="1"/>
    <col min="3" max="3" width="14.7109375" bestFit="1" customWidth="1"/>
  </cols>
  <sheetData>
    <row r="1" spans="1:12" ht="24" thickBot="1" x14ac:dyDescent="0.3">
      <c r="A1" s="17"/>
      <c r="B1" s="15"/>
      <c r="C1" s="19"/>
      <c r="D1" s="35"/>
      <c r="E1" s="28"/>
      <c r="F1" s="19"/>
      <c r="G1" s="19"/>
      <c r="H1" s="19"/>
      <c r="I1" s="19"/>
      <c r="J1" s="19"/>
      <c r="K1" s="19"/>
      <c r="L1" s="18"/>
    </row>
    <row r="2" spans="1:12" ht="23.25" x14ac:dyDescent="0.25">
      <c r="A2" s="9"/>
      <c r="B2" s="14"/>
      <c r="C2" s="10"/>
      <c r="D2" s="10"/>
      <c r="E2" s="29"/>
      <c r="F2" s="10"/>
      <c r="G2" s="10"/>
      <c r="H2" s="10"/>
      <c r="I2" s="10"/>
      <c r="J2" s="10"/>
      <c r="K2" s="10"/>
      <c r="L2" s="10"/>
    </row>
    <row r="3" spans="1:12" ht="15.75" x14ac:dyDescent="0.2">
      <c r="A3" s="21"/>
      <c r="B3" s="22"/>
      <c r="C3" s="23"/>
      <c r="D3" s="23"/>
      <c r="E3" s="30"/>
      <c r="F3" s="23"/>
      <c r="G3" s="23"/>
      <c r="H3" s="23"/>
      <c r="I3" s="23"/>
      <c r="J3" s="23"/>
      <c r="K3" s="23"/>
      <c r="L3" s="23"/>
    </row>
    <row r="4" spans="1:12" ht="15.75" x14ac:dyDescent="0.25">
      <c r="A4" s="24"/>
      <c r="B4" s="6"/>
      <c r="C4" s="5"/>
      <c r="D4" s="5"/>
      <c r="E4" s="31"/>
      <c r="F4" s="5"/>
      <c r="G4" s="5"/>
      <c r="H4" s="5"/>
      <c r="I4" s="5"/>
      <c r="J4" s="5"/>
      <c r="K4" s="5"/>
      <c r="L4" s="5"/>
    </row>
    <row r="5" spans="1:12" ht="15.75" x14ac:dyDescent="0.25">
      <c r="A5" s="11"/>
      <c r="B5" s="27"/>
      <c r="C5" s="4"/>
      <c r="D5" s="4"/>
      <c r="E5" s="32"/>
      <c r="F5" s="4"/>
      <c r="G5" s="4"/>
      <c r="H5" s="4"/>
      <c r="I5" s="4"/>
      <c r="J5" s="4"/>
      <c r="K5" s="4"/>
      <c r="L5" s="23"/>
    </row>
    <row r="6" spans="1:12" ht="15.75" x14ac:dyDescent="0.25">
      <c r="A6" s="12"/>
      <c r="B6" s="36"/>
      <c r="C6" s="37"/>
      <c r="D6" s="37"/>
      <c r="E6" s="33"/>
      <c r="F6" s="37"/>
      <c r="G6" s="37"/>
      <c r="H6" s="37"/>
      <c r="I6" s="37"/>
      <c r="J6" s="37"/>
      <c r="K6" s="37"/>
      <c r="L6" s="23"/>
    </row>
    <row r="7" spans="1:12" ht="15.75" x14ac:dyDescent="0.25">
      <c r="A7" s="12"/>
      <c r="B7" s="36"/>
      <c r="C7" s="37"/>
      <c r="D7" s="37"/>
      <c r="E7" s="33"/>
      <c r="F7" s="37"/>
      <c r="G7" s="37"/>
      <c r="H7" s="37"/>
      <c r="I7" s="37"/>
      <c r="J7" s="37"/>
      <c r="K7" s="37"/>
      <c r="L7" s="23"/>
    </row>
    <row r="8" spans="1:12" ht="15.75" x14ac:dyDescent="0.25">
      <c r="A8" s="12"/>
      <c r="B8" s="36"/>
      <c r="C8" s="37"/>
      <c r="D8" s="37"/>
      <c r="E8" s="33"/>
      <c r="F8" s="37"/>
      <c r="G8" s="37"/>
      <c r="H8" s="37"/>
      <c r="I8" s="37"/>
      <c r="J8" s="37"/>
      <c r="K8" s="37"/>
      <c r="L8" s="23"/>
    </row>
    <row r="9" spans="1:12" ht="15.75" x14ac:dyDescent="0.25">
      <c r="A9" s="11"/>
      <c r="B9" s="7"/>
      <c r="C9" s="4"/>
      <c r="D9" s="4"/>
      <c r="E9" s="32"/>
      <c r="F9" s="4"/>
      <c r="G9" s="4"/>
      <c r="H9" s="4"/>
      <c r="I9" s="4"/>
      <c r="J9" s="4"/>
      <c r="K9" s="4"/>
      <c r="L9" s="23"/>
    </row>
    <row r="10" spans="1:12" ht="15.75" x14ac:dyDescent="0.25">
      <c r="A10" s="12"/>
      <c r="B10" s="13"/>
      <c r="C10" s="20"/>
      <c r="D10" s="20"/>
      <c r="E10" s="33"/>
      <c r="F10" s="20"/>
      <c r="G10" s="20"/>
      <c r="H10" s="20"/>
      <c r="I10" s="20"/>
      <c r="J10" s="20"/>
      <c r="K10" s="20"/>
      <c r="L10" s="23"/>
    </row>
    <row r="11" spans="1:12" ht="15.75" x14ac:dyDescent="0.25">
      <c r="A11" s="12"/>
      <c r="B11" s="13"/>
      <c r="C11" s="20"/>
      <c r="D11" s="20"/>
      <c r="E11" s="33"/>
      <c r="F11" s="20"/>
      <c r="G11" s="20"/>
      <c r="H11" s="20"/>
      <c r="I11" s="20"/>
      <c r="J11" s="20"/>
      <c r="K11" s="20"/>
      <c r="L11" s="23"/>
    </row>
    <row r="12" spans="1:12" ht="15.75" x14ac:dyDescent="0.25">
      <c r="A12" s="25"/>
      <c r="B12" s="16"/>
      <c r="C12" s="8"/>
      <c r="D12" s="8"/>
      <c r="E12" s="34"/>
      <c r="F12" s="8"/>
      <c r="G12" s="8"/>
      <c r="H12" s="8"/>
      <c r="I12" s="8"/>
      <c r="J12" s="8"/>
      <c r="K12" s="8"/>
      <c r="L12" s="8"/>
    </row>
    <row r="13" spans="1:12" ht="15.75" x14ac:dyDescent="0.25">
      <c r="A13" s="12"/>
      <c r="B13" s="13"/>
      <c r="C13" s="20"/>
      <c r="D13" s="20"/>
      <c r="E13" s="33"/>
      <c r="F13" s="20"/>
      <c r="G13" s="20"/>
      <c r="H13" s="20"/>
      <c r="I13" s="20"/>
      <c r="J13" s="20"/>
      <c r="K13" s="20"/>
      <c r="L13" s="23"/>
    </row>
    <row r="14" spans="1:12" ht="15.75" x14ac:dyDescent="0.25">
      <c r="A14" s="12"/>
      <c r="B14" s="13"/>
      <c r="C14" s="20"/>
      <c r="D14" s="20"/>
      <c r="E14" s="33"/>
      <c r="F14" s="20"/>
      <c r="G14" s="20"/>
      <c r="H14" s="20"/>
      <c r="I14" s="20"/>
      <c r="J14" s="20"/>
      <c r="K14" s="20"/>
      <c r="L14" s="23"/>
    </row>
    <row r="15" spans="1:12" ht="15.75" x14ac:dyDescent="0.25">
      <c r="A15" s="25"/>
      <c r="B15" s="26"/>
      <c r="C15" s="8"/>
      <c r="D15" s="8"/>
      <c r="E15" s="8"/>
      <c r="F15" s="8"/>
      <c r="G15" s="8"/>
      <c r="H15" s="8"/>
      <c r="I15" s="8"/>
      <c r="J15" s="8"/>
      <c r="K15" s="8"/>
      <c r="L15" s="23"/>
    </row>
    <row r="16" spans="1:12" ht="15.75" x14ac:dyDescent="0.25">
      <c r="A16" s="12"/>
      <c r="B16" s="13"/>
      <c r="C16" s="20"/>
      <c r="D16" s="20"/>
      <c r="E16" s="33"/>
      <c r="F16" s="20"/>
      <c r="G16" s="20"/>
      <c r="H16" s="20"/>
      <c r="I16" s="20"/>
      <c r="J16" s="20"/>
      <c r="K16" s="20"/>
      <c r="L16" s="23"/>
    </row>
    <row r="17" spans="1:12" ht="15.75" x14ac:dyDescent="0.25">
      <c r="A17" s="12"/>
      <c r="B17" s="13"/>
      <c r="C17" s="20"/>
      <c r="D17" s="20"/>
      <c r="E17" s="33"/>
      <c r="F17" s="20"/>
      <c r="G17" s="20"/>
      <c r="H17" s="20"/>
      <c r="I17" s="20"/>
      <c r="J17" s="20"/>
      <c r="K17" s="20"/>
      <c r="L17" s="23"/>
    </row>
    <row r="18" spans="1:12" ht="15.75" x14ac:dyDescent="0.25">
      <c r="A18" s="12"/>
      <c r="B18" s="13"/>
      <c r="C18" s="20"/>
      <c r="D18" s="20"/>
      <c r="E18" s="33"/>
      <c r="F18" s="20"/>
      <c r="G18" s="20"/>
      <c r="H18" s="20"/>
      <c r="I18" s="20"/>
      <c r="J18" s="20"/>
      <c r="K18" s="20"/>
      <c r="L18" s="23"/>
    </row>
    <row r="19" spans="1:12" ht="15.75" x14ac:dyDescent="0.25">
      <c r="A19" s="12"/>
      <c r="B19" s="13"/>
      <c r="C19" s="20"/>
      <c r="D19" s="20"/>
      <c r="E19" s="33"/>
      <c r="F19" s="20"/>
      <c r="G19" s="20"/>
      <c r="H19" s="20"/>
      <c r="I19" s="20"/>
      <c r="J19" s="20"/>
      <c r="K19" s="20"/>
      <c r="L19" s="23"/>
    </row>
    <row r="20" spans="1:12" ht="15.75" x14ac:dyDescent="0.25">
      <c r="A20" s="12"/>
      <c r="B20" s="13"/>
      <c r="C20" s="20"/>
      <c r="D20" s="20"/>
      <c r="E20" s="33"/>
      <c r="F20" s="20"/>
      <c r="G20" s="20"/>
      <c r="H20" s="20"/>
      <c r="I20" s="20"/>
      <c r="J20" s="20"/>
      <c r="K20" s="20"/>
      <c r="L20" s="23"/>
    </row>
    <row r="21" spans="1:12" ht="15.75" x14ac:dyDescent="0.25">
      <c r="A21" s="25"/>
      <c r="B21" s="26"/>
      <c r="C21" s="8"/>
      <c r="D21" s="8"/>
      <c r="E21" s="34"/>
      <c r="F21" s="8"/>
      <c r="G21" s="8"/>
      <c r="H21" s="8"/>
      <c r="I21" s="8"/>
      <c r="J21" s="8"/>
      <c r="K21" s="8"/>
      <c r="L21" s="8"/>
    </row>
    <row r="22" spans="1:12" ht="15.75" x14ac:dyDescent="0.25">
      <c r="A22" s="12"/>
      <c r="B22" s="13"/>
      <c r="C22" s="20"/>
      <c r="D22" s="20"/>
      <c r="E22" s="33"/>
      <c r="F22" s="20"/>
      <c r="G22" s="20"/>
      <c r="H22" s="20"/>
      <c r="I22" s="20"/>
      <c r="J22" s="20"/>
      <c r="K22" s="20"/>
      <c r="L22" s="23"/>
    </row>
    <row r="23" spans="1:12" ht="15.75" x14ac:dyDescent="0.25">
      <c r="A23" s="12"/>
      <c r="B23" s="13"/>
      <c r="C23" s="20"/>
      <c r="D23" s="20"/>
      <c r="E23" s="33"/>
      <c r="F23" s="20"/>
      <c r="G23" s="20"/>
      <c r="H23" s="20"/>
      <c r="I23" s="20"/>
      <c r="J23" s="20"/>
      <c r="K23" s="20"/>
      <c r="L23" s="23"/>
    </row>
    <row r="24" spans="1:12" ht="15.75" x14ac:dyDescent="0.25">
      <c r="A24" s="25"/>
      <c r="B24" s="26"/>
      <c r="C24" s="8"/>
      <c r="D24" s="8"/>
      <c r="E24" s="34"/>
      <c r="F24" s="8"/>
      <c r="G24" s="8"/>
      <c r="H24" s="8"/>
      <c r="I24" s="8"/>
      <c r="J24" s="8"/>
      <c r="K24" s="8"/>
      <c r="L24" s="8"/>
    </row>
    <row r="25" spans="1:12" ht="15.75" x14ac:dyDescent="0.25">
      <c r="A25" s="12"/>
      <c r="B25" s="13"/>
      <c r="C25" s="20"/>
      <c r="D25" s="20"/>
      <c r="E25" s="33"/>
      <c r="F25" s="20"/>
      <c r="G25" s="20"/>
      <c r="H25" s="20"/>
      <c r="I25" s="20"/>
      <c r="J25" s="20"/>
      <c r="K25" s="20"/>
      <c r="L25" s="23"/>
    </row>
    <row r="26" spans="1:12" ht="15.75" x14ac:dyDescent="0.25">
      <c r="A26" s="25"/>
      <c r="B26" s="26"/>
      <c r="C26" s="4"/>
      <c r="D26" s="4"/>
      <c r="E26" s="32"/>
      <c r="F26" s="4"/>
      <c r="G26" s="4"/>
      <c r="H26" s="4"/>
      <c r="I26" s="4"/>
      <c r="J26" s="4"/>
      <c r="K26" s="4"/>
      <c r="L26" s="4"/>
    </row>
    <row r="27" spans="1:12" ht="15.75" x14ac:dyDescent="0.25">
      <c r="A27" s="12"/>
      <c r="B27" s="13"/>
      <c r="C27" s="20"/>
      <c r="D27" s="20"/>
      <c r="E27" s="33"/>
      <c r="F27" s="20"/>
      <c r="G27" s="20"/>
      <c r="H27" s="20"/>
      <c r="I27" s="20"/>
      <c r="J27" s="20"/>
      <c r="K27" s="20"/>
      <c r="L27" s="23"/>
    </row>
    <row r="28" spans="1:12" ht="15.75" x14ac:dyDescent="0.25">
      <c r="A28" s="25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.75" x14ac:dyDescent="0.25">
      <c r="A29" s="12"/>
      <c r="B29" s="13"/>
      <c r="C29" s="20"/>
      <c r="D29" s="20"/>
      <c r="E29" s="38"/>
      <c r="F29" s="20"/>
      <c r="G29" s="20"/>
      <c r="H29" s="20"/>
      <c r="I29" s="20"/>
      <c r="J29" s="20"/>
      <c r="K29" s="20"/>
      <c r="L29" s="23"/>
    </row>
    <row r="30" spans="1:12" ht="15.75" x14ac:dyDescent="0.25">
      <c r="A30" s="12"/>
      <c r="B30" s="13"/>
      <c r="C30" s="20"/>
      <c r="D30" s="20"/>
      <c r="E30" s="38"/>
      <c r="F30" s="20"/>
      <c r="G30" s="20"/>
      <c r="H30" s="20"/>
      <c r="I30" s="20"/>
      <c r="J30" s="20"/>
      <c r="K30" s="20"/>
      <c r="L30" s="23"/>
    </row>
    <row r="31" spans="1:12" ht="15.75" x14ac:dyDescent="0.25">
      <c r="A31" s="12"/>
      <c r="B31" s="13"/>
      <c r="C31" s="20"/>
      <c r="D31" s="20"/>
      <c r="E31" s="38"/>
      <c r="F31" s="20"/>
      <c r="G31" s="20"/>
      <c r="H31" s="20"/>
      <c r="I31" s="20"/>
      <c r="J31" s="20"/>
      <c r="K31" s="20"/>
      <c r="L31" s="23"/>
    </row>
    <row r="32" spans="1:12" ht="15.75" x14ac:dyDescent="0.25">
      <c r="A32" s="12"/>
      <c r="B32" s="13"/>
      <c r="C32" s="20"/>
      <c r="D32" s="20"/>
      <c r="E32" s="38"/>
      <c r="F32" s="20"/>
      <c r="G32" s="20"/>
      <c r="H32" s="20"/>
      <c r="I32" s="20"/>
      <c r="J32" s="20"/>
      <c r="K32" s="20"/>
      <c r="L32" s="23"/>
    </row>
    <row r="33" spans="1:12" ht="15.75" x14ac:dyDescent="0.25">
      <c r="A33" s="12"/>
      <c r="B33" s="13"/>
      <c r="C33" s="20"/>
      <c r="D33" s="20"/>
      <c r="E33" s="38"/>
      <c r="F33" s="20"/>
      <c r="G33" s="20"/>
      <c r="H33" s="20"/>
      <c r="I33" s="20"/>
      <c r="J33" s="20"/>
      <c r="K33" s="20"/>
      <c r="L33" s="23"/>
    </row>
    <row r="34" spans="1:12" ht="15.75" x14ac:dyDescent="0.25">
      <c r="A34" s="12"/>
      <c r="B34" s="13"/>
      <c r="C34" s="20"/>
      <c r="D34" s="20"/>
      <c r="E34" s="38"/>
      <c r="F34" s="20"/>
      <c r="G34" s="20"/>
      <c r="H34" s="20"/>
      <c r="I34" s="20"/>
      <c r="J34" s="20"/>
      <c r="K34" s="20"/>
      <c r="L34" s="23"/>
    </row>
    <row r="35" spans="1:12" ht="15.75" x14ac:dyDescent="0.25">
      <c r="A35" s="12"/>
      <c r="B35" s="13"/>
      <c r="C35" s="20"/>
      <c r="D35" s="20"/>
      <c r="E35" s="38"/>
      <c r="F35" s="20"/>
      <c r="G35" s="20"/>
      <c r="H35" s="20"/>
      <c r="I35" s="20"/>
      <c r="J35" s="20"/>
      <c r="K35" s="20"/>
      <c r="L35" s="23"/>
    </row>
    <row r="36" spans="1:12" ht="15.75" x14ac:dyDescent="0.2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1"/>
    </row>
    <row r="37" spans="1:12" ht="15.75" x14ac:dyDescent="0.25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23"/>
    </row>
    <row r="38" spans="1:12" ht="15.75" x14ac:dyDescent="0.2">
      <c r="A38" s="40"/>
      <c r="B38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Korisnik</cp:lastModifiedBy>
  <cp:lastPrinted>2022-06-29T04:15:09Z</cp:lastPrinted>
  <dcterms:created xsi:type="dcterms:W3CDTF">2004-09-15T17:36:42Z</dcterms:created>
  <dcterms:modified xsi:type="dcterms:W3CDTF">2023-02-06T14:13:50Z</dcterms:modified>
</cp:coreProperties>
</file>